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heets/sheet1.xml" ContentType="application/vnd.openxmlformats-officedocument.spreadsheetml.chart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omments2.xml" ContentType="application/vnd.openxmlformats-officedocument.spreadsheetml.comments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KDEPJ\EPJ_DeskTop\Dublikāts\Dublikāts_Pārskatam_2025\"/>
    </mc:Choice>
  </mc:AlternateContent>
  <xr:revisionPtr revIDLastSave="0" documentId="13_ncr:1_{3489E684-CA9B-4762-9EE9-359967AA43E4}" xr6:coauthVersionLast="47" xr6:coauthVersionMax="47" xr10:uidLastSave="{00000000-0000-0000-0000-000000000000}"/>
  <bookViews>
    <workbookView xWindow="-120" yWindow="-120" windowWidth="29040" windowHeight="15720" tabRatio="383" firstSheet="1" activeTab="1" xr2:uid="{001B78A3-CB72-4642-A35A-48F7BF246805}"/>
  </bookViews>
  <sheets>
    <sheet name="Saraksts" sheetId="3" state="hidden" r:id="rId1"/>
    <sheet name="InfoPanenlis" sheetId="7" r:id="rId2"/>
    <sheet name="Vērtējumu_tabula" sheetId="4" r:id="rId3"/>
    <sheet name="Pašvald._tīmekļv" sheetId="2" r:id="rId4"/>
    <sheet name="GrafiksLielās-KS" sheetId="6" r:id="rId5"/>
    <sheet name="Lielās-kapsab." sheetId="1" r:id="rId6"/>
    <sheet name="Dati_Dashboard" sheetId="8" state="hidden" r:id="rId7"/>
    <sheet name="Grafiks 2" sheetId="5" state="hidden" r:id="rId8"/>
  </sheets>
  <externalReferences>
    <externalReference r:id="rId9"/>
  </externalReferences>
  <definedNames>
    <definedName name="_xlnm._FilterDatabase" localSheetId="1" hidden="1">InfoPanenlis!#REF!</definedName>
    <definedName name="_xlnm._FilterDatabase" localSheetId="5" hidden="1">'Lielās-kapsab.'!$A$2:$AY$15</definedName>
    <definedName name="_xlnm._FilterDatabase" localSheetId="3" hidden="1">Pašvald._tīmekļv!$A$1:$Z$44</definedName>
    <definedName name="ir__inform._par_divid._nav" localSheetId="6">'[1]Lielās-kapsab.'!#REF!</definedName>
    <definedName name="ir__inform._par_divid._nav" localSheetId="1">'[1]Lielās-kapsab.'!#REF!</definedName>
    <definedName name="ir__inform._par_divid._nav">'Lielās-kapsab.'!#REF!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3" i="7" l="1"/>
  <c r="H43" i="7"/>
  <c r="M5" i="7"/>
  <c r="J5" i="7"/>
  <c r="G5" i="7"/>
  <c r="D5" i="7"/>
  <c r="H72" i="8"/>
  <c r="G72" i="8"/>
  <c r="F72" i="8"/>
  <c r="H71" i="8"/>
  <c r="G71" i="8"/>
  <c r="F71" i="8"/>
  <c r="H70" i="8"/>
  <c r="G70" i="8"/>
  <c r="F70" i="8"/>
  <c r="B70" i="8"/>
  <c r="H69" i="8"/>
  <c r="G69" i="8"/>
  <c r="F69" i="8"/>
  <c r="B69" i="8"/>
  <c r="H68" i="8"/>
  <c r="G68" i="8"/>
  <c r="F68" i="8"/>
  <c r="B68" i="8"/>
  <c r="H67" i="8"/>
  <c r="G67" i="8"/>
  <c r="F67" i="8"/>
  <c r="B67" i="8"/>
  <c r="H66" i="8"/>
  <c r="G66" i="8"/>
  <c r="F66" i="8"/>
  <c r="B66" i="8"/>
  <c r="A14" i="5"/>
  <c r="A13" i="5"/>
  <c r="A12" i="5"/>
  <c r="A11" i="5"/>
  <c r="A10" i="5"/>
  <c r="A9" i="5"/>
  <c r="A8" i="5"/>
  <c r="A7" i="5"/>
  <c r="A6" i="5"/>
  <c r="A5" i="5"/>
  <c r="A4" i="5"/>
  <c r="A3" i="5"/>
  <c r="A2" i="5"/>
  <c r="E7" i="5" l="1"/>
  <c r="E2" i="5"/>
  <c r="E3" i="5"/>
  <c r="E4" i="5"/>
  <c r="E14" i="5"/>
  <c r="E8" i="5"/>
  <c r="E9" i="5"/>
  <c r="E12" i="5"/>
  <c r="E11" i="5"/>
  <c r="E13" i="5"/>
  <c r="E10" i="5"/>
  <c r="E6" i="5"/>
  <c r="F7" i="5"/>
  <c r="F2" i="5"/>
  <c r="F3" i="5"/>
  <c r="F4" i="5"/>
  <c r="F14" i="5"/>
  <c r="F8" i="5"/>
  <c r="F9" i="5"/>
  <c r="F12" i="5"/>
  <c r="F11" i="5"/>
  <c r="F13" i="5"/>
  <c r="F10" i="5"/>
  <c r="F6" i="5"/>
  <c r="F5" i="5"/>
  <c r="E5" i="5"/>
  <c r="D7" i="5"/>
  <c r="D2" i="5"/>
  <c r="D3" i="5"/>
  <c r="D4" i="5"/>
  <c r="D14" i="5"/>
  <c r="D8" i="5"/>
  <c r="D9" i="5"/>
  <c r="D12" i="5"/>
  <c r="D11" i="5"/>
  <c r="D13" i="5"/>
  <c r="D10" i="5"/>
  <c r="D6" i="5"/>
  <c r="D5" i="5"/>
  <c r="E9" i="4" l="1"/>
  <c r="E4" i="4"/>
  <c r="E5" i="4"/>
  <c r="E6" i="4" l="1"/>
  <c r="E7" i="4"/>
  <c r="E8" i="4"/>
  <c r="H2" i="2" l="1"/>
  <c r="H3" i="2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J2" i="2"/>
  <c r="L2" i="2"/>
  <c r="N2" i="2"/>
  <c r="P2" i="2"/>
  <c r="R2" i="2"/>
  <c r="T2" i="2"/>
  <c r="V2" i="2"/>
  <c r="X2" i="2"/>
  <c r="J3" i="2"/>
  <c r="L3" i="2"/>
  <c r="N3" i="2"/>
  <c r="P3" i="2"/>
  <c r="R3" i="2"/>
  <c r="T3" i="2"/>
  <c r="V3" i="2"/>
  <c r="X3" i="2"/>
  <c r="J4" i="2"/>
  <c r="L4" i="2"/>
  <c r="N4" i="2"/>
  <c r="P4" i="2"/>
  <c r="R4" i="2"/>
  <c r="T4" i="2"/>
  <c r="V4" i="2"/>
  <c r="X4" i="2"/>
  <c r="J5" i="2"/>
  <c r="L5" i="2"/>
  <c r="N5" i="2"/>
  <c r="P5" i="2"/>
  <c r="R5" i="2"/>
  <c r="T5" i="2"/>
  <c r="V5" i="2"/>
  <c r="X5" i="2"/>
  <c r="J6" i="2"/>
  <c r="L6" i="2"/>
  <c r="N6" i="2"/>
  <c r="P6" i="2"/>
  <c r="R6" i="2"/>
  <c r="T6" i="2"/>
  <c r="V6" i="2"/>
  <c r="X6" i="2"/>
  <c r="J7" i="2"/>
  <c r="L7" i="2"/>
  <c r="N7" i="2"/>
  <c r="P7" i="2"/>
  <c r="R7" i="2"/>
  <c r="T7" i="2"/>
  <c r="V7" i="2"/>
  <c r="X7" i="2"/>
  <c r="J8" i="2"/>
  <c r="L8" i="2"/>
  <c r="N8" i="2"/>
  <c r="P8" i="2"/>
  <c r="R8" i="2"/>
  <c r="T8" i="2"/>
  <c r="V8" i="2"/>
  <c r="X8" i="2"/>
  <c r="J9" i="2"/>
  <c r="L9" i="2"/>
  <c r="N9" i="2"/>
  <c r="P9" i="2"/>
  <c r="R9" i="2"/>
  <c r="T9" i="2"/>
  <c r="V9" i="2"/>
  <c r="X9" i="2"/>
  <c r="J10" i="2"/>
  <c r="L10" i="2"/>
  <c r="N10" i="2"/>
  <c r="P10" i="2"/>
  <c r="R10" i="2"/>
  <c r="T10" i="2"/>
  <c r="V10" i="2"/>
  <c r="X10" i="2"/>
  <c r="J11" i="2"/>
  <c r="L11" i="2"/>
  <c r="N11" i="2"/>
  <c r="P11" i="2"/>
  <c r="R11" i="2"/>
  <c r="T11" i="2"/>
  <c r="V11" i="2"/>
  <c r="X11" i="2"/>
  <c r="J12" i="2"/>
  <c r="L12" i="2"/>
  <c r="N12" i="2"/>
  <c r="P12" i="2"/>
  <c r="R12" i="2"/>
  <c r="T12" i="2"/>
  <c r="V12" i="2"/>
  <c r="X12" i="2"/>
  <c r="J13" i="2"/>
  <c r="L13" i="2"/>
  <c r="N13" i="2"/>
  <c r="P13" i="2"/>
  <c r="R13" i="2"/>
  <c r="T13" i="2"/>
  <c r="V13" i="2"/>
  <c r="X13" i="2"/>
  <c r="J14" i="2"/>
  <c r="L14" i="2"/>
  <c r="N14" i="2"/>
  <c r="P14" i="2"/>
  <c r="R14" i="2"/>
  <c r="T14" i="2"/>
  <c r="V14" i="2"/>
  <c r="X14" i="2"/>
  <c r="J15" i="2"/>
  <c r="L15" i="2"/>
  <c r="N15" i="2"/>
  <c r="P15" i="2"/>
  <c r="R15" i="2"/>
  <c r="T15" i="2"/>
  <c r="V15" i="2"/>
  <c r="X15" i="2"/>
  <c r="J16" i="2"/>
  <c r="L16" i="2"/>
  <c r="N16" i="2"/>
  <c r="P16" i="2"/>
  <c r="R16" i="2"/>
  <c r="T16" i="2"/>
  <c r="V16" i="2"/>
  <c r="X16" i="2"/>
  <c r="J17" i="2"/>
  <c r="L17" i="2"/>
  <c r="N17" i="2"/>
  <c r="P17" i="2"/>
  <c r="R17" i="2"/>
  <c r="T17" i="2"/>
  <c r="V17" i="2"/>
  <c r="X17" i="2"/>
  <c r="J18" i="2"/>
  <c r="L18" i="2"/>
  <c r="N18" i="2"/>
  <c r="P18" i="2"/>
  <c r="R18" i="2"/>
  <c r="T18" i="2"/>
  <c r="V18" i="2"/>
  <c r="X18" i="2"/>
  <c r="J19" i="2"/>
  <c r="L19" i="2"/>
  <c r="N19" i="2"/>
  <c r="P19" i="2"/>
  <c r="R19" i="2"/>
  <c r="T19" i="2"/>
  <c r="V19" i="2"/>
  <c r="X19" i="2"/>
  <c r="J20" i="2"/>
  <c r="L20" i="2"/>
  <c r="N20" i="2"/>
  <c r="P20" i="2"/>
  <c r="R20" i="2"/>
  <c r="T20" i="2"/>
  <c r="V20" i="2"/>
  <c r="X20" i="2"/>
  <c r="J21" i="2"/>
  <c r="L21" i="2"/>
  <c r="N21" i="2"/>
  <c r="P21" i="2"/>
  <c r="R21" i="2"/>
  <c r="T21" i="2"/>
  <c r="V21" i="2"/>
  <c r="X21" i="2"/>
  <c r="J22" i="2"/>
  <c r="L22" i="2"/>
  <c r="N22" i="2"/>
  <c r="P22" i="2"/>
  <c r="R22" i="2"/>
  <c r="T22" i="2"/>
  <c r="V22" i="2"/>
  <c r="X22" i="2"/>
  <c r="J23" i="2"/>
  <c r="L23" i="2"/>
  <c r="N23" i="2"/>
  <c r="P23" i="2"/>
  <c r="R23" i="2"/>
  <c r="T23" i="2"/>
  <c r="V23" i="2"/>
  <c r="X23" i="2"/>
  <c r="J24" i="2"/>
  <c r="L24" i="2"/>
  <c r="N24" i="2"/>
  <c r="P24" i="2"/>
  <c r="R24" i="2"/>
  <c r="T24" i="2"/>
  <c r="V24" i="2"/>
  <c r="X24" i="2"/>
  <c r="J25" i="2"/>
  <c r="L25" i="2"/>
  <c r="N25" i="2"/>
  <c r="P25" i="2"/>
  <c r="R25" i="2"/>
  <c r="T25" i="2"/>
  <c r="V25" i="2"/>
  <c r="X25" i="2"/>
  <c r="J26" i="2"/>
  <c r="L26" i="2"/>
  <c r="N26" i="2"/>
  <c r="P26" i="2"/>
  <c r="R26" i="2"/>
  <c r="T26" i="2"/>
  <c r="V26" i="2"/>
  <c r="X26" i="2"/>
  <c r="J27" i="2"/>
  <c r="L27" i="2"/>
  <c r="N27" i="2"/>
  <c r="P27" i="2"/>
  <c r="R27" i="2"/>
  <c r="T27" i="2"/>
  <c r="V27" i="2"/>
  <c r="X27" i="2"/>
  <c r="J28" i="2"/>
  <c r="L28" i="2"/>
  <c r="N28" i="2"/>
  <c r="P28" i="2"/>
  <c r="R28" i="2"/>
  <c r="T28" i="2"/>
  <c r="V28" i="2"/>
  <c r="X28" i="2"/>
  <c r="J29" i="2"/>
  <c r="L29" i="2"/>
  <c r="N29" i="2"/>
  <c r="P29" i="2"/>
  <c r="R29" i="2"/>
  <c r="T29" i="2"/>
  <c r="V29" i="2"/>
  <c r="X29" i="2"/>
  <c r="J30" i="2"/>
  <c r="L30" i="2"/>
  <c r="N30" i="2"/>
  <c r="P30" i="2"/>
  <c r="R30" i="2"/>
  <c r="T30" i="2"/>
  <c r="V30" i="2"/>
  <c r="X30" i="2"/>
  <c r="J31" i="2"/>
  <c r="L31" i="2"/>
  <c r="N31" i="2"/>
  <c r="P31" i="2"/>
  <c r="R31" i="2"/>
  <c r="T31" i="2"/>
  <c r="V31" i="2"/>
  <c r="X31" i="2"/>
  <c r="J32" i="2"/>
  <c r="L32" i="2"/>
  <c r="N32" i="2"/>
  <c r="P32" i="2"/>
  <c r="R32" i="2"/>
  <c r="T32" i="2"/>
  <c r="V32" i="2"/>
  <c r="X32" i="2"/>
  <c r="J33" i="2"/>
  <c r="L33" i="2"/>
  <c r="N33" i="2"/>
  <c r="P33" i="2"/>
  <c r="R33" i="2"/>
  <c r="T33" i="2"/>
  <c r="V33" i="2"/>
  <c r="X33" i="2"/>
  <c r="J34" i="2"/>
  <c r="L34" i="2"/>
  <c r="N34" i="2"/>
  <c r="P34" i="2"/>
  <c r="R34" i="2"/>
  <c r="T34" i="2"/>
  <c r="V34" i="2"/>
  <c r="X34" i="2"/>
  <c r="J35" i="2"/>
  <c r="L35" i="2"/>
  <c r="N35" i="2"/>
  <c r="P35" i="2"/>
  <c r="R35" i="2"/>
  <c r="T35" i="2"/>
  <c r="V35" i="2"/>
  <c r="X35" i="2"/>
  <c r="J36" i="2"/>
  <c r="L36" i="2"/>
  <c r="N36" i="2"/>
  <c r="P36" i="2"/>
  <c r="R36" i="2"/>
  <c r="T36" i="2"/>
  <c r="V36" i="2"/>
  <c r="X36" i="2"/>
  <c r="J37" i="2"/>
  <c r="L37" i="2"/>
  <c r="N37" i="2"/>
  <c r="P37" i="2"/>
  <c r="R37" i="2"/>
  <c r="T37" i="2"/>
  <c r="V37" i="2"/>
  <c r="X37" i="2"/>
  <c r="J38" i="2"/>
  <c r="L38" i="2"/>
  <c r="N38" i="2"/>
  <c r="P38" i="2"/>
  <c r="R38" i="2"/>
  <c r="T38" i="2"/>
  <c r="V38" i="2"/>
  <c r="X38" i="2"/>
  <c r="J39" i="2"/>
  <c r="L39" i="2"/>
  <c r="N39" i="2"/>
  <c r="P39" i="2"/>
  <c r="R39" i="2"/>
  <c r="T39" i="2"/>
  <c r="V39" i="2"/>
  <c r="X39" i="2"/>
  <c r="J40" i="2"/>
  <c r="L40" i="2"/>
  <c r="N40" i="2"/>
  <c r="P40" i="2"/>
  <c r="R40" i="2"/>
  <c r="T40" i="2"/>
  <c r="V40" i="2"/>
  <c r="X40" i="2"/>
  <c r="J41" i="2"/>
  <c r="L41" i="2"/>
  <c r="N41" i="2"/>
  <c r="P41" i="2"/>
  <c r="R41" i="2"/>
  <c r="T41" i="2"/>
  <c r="V41" i="2"/>
  <c r="X41" i="2"/>
  <c r="J42" i="2"/>
  <c r="L42" i="2"/>
  <c r="N42" i="2"/>
  <c r="P42" i="2"/>
  <c r="R42" i="2"/>
  <c r="T42" i="2"/>
  <c r="V42" i="2"/>
  <c r="X42" i="2"/>
  <c r="J43" i="2"/>
  <c r="L43" i="2"/>
  <c r="N43" i="2"/>
  <c r="P43" i="2"/>
  <c r="R43" i="2"/>
  <c r="T43" i="2"/>
  <c r="V43" i="2"/>
  <c r="X43" i="2"/>
  <c r="J44" i="2"/>
  <c r="L44" i="2"/>
  <c r="N44" i="2"/>
  <c r="P44" i="2"/>
  <c r="R44" i="2"/>
  <c r="T44" i="2"/>
  <c r="V44" i="2"/>
  <c r="X44" i="2"/>
  <c r="B42" i="2" l="1"/>
  <c r="C42" i="2" s="1"/>
  <c r="B33" i="2"/>
  <c r="C33" i="2" s="1"/>
  <c r="B30" i="2"/>
  <c r="C30" i="2" s="1"/>
  <c r="B21" i="2"/>
  <c r="C21" i="2" s="1"/>
  <c r="B18" i="2"/>
  <c r="C18" i="2" s="1"/>
  <c r="B9" i="2"/>
  <c r="C9" i="2" s="1"/>
  <c r="B3" i="2"/>
  <c r="C3" i="2" s="1"/>
  <c r="B39" i="2"/>
  <c r="C39" i="2" s="1"/>
  <c r="B27" i="2"/>
  <c r="C27" i="2" s="1"/>
  <c r="B15" i="2"/>
  <c r="C15" i="2" s="1"/>
  <c r="B6" i="2"/>
  <c r="C6" i="2" s="1"/>
  <c r="B31" i="2"/>
  <c r="C31" i="2" s="1"/>
  <c r="B44" i="2"/>
  <c r="C44" i="2" s="1"/>
  <c r="B14" i="2"/>
  <c r="C14" i="2" s="1"/>
  <c r="B41" i="2"/>
  <c r="C41" i="2" s="1"/>
  <c r="B35" i="2"/>
  <c r="C35" i="2" s="1"/>
  <c r="B23" i="2"/>
  <c r="C23" i="2" s="1"/>
  <c r="B11" i="2"/>
  <c r="C11" i="2" s="1"/>
  <c r="B8" i="2"/>
  <c r="C8" i="2" s="1"/>
  <c r="B12" i="2"/>
  <c r="C12" i="2" s="1"/>
  <c r="B5" i="2"/>
  <c r="C5" i="2" s="1"/>
  <c r="B36" i="2"/>
  <c r="C36" i="2" s="1"/>
  <c r="B24" i="2"/>
  <c r="C24" i="2" s="1"/>
  <c r="B38" i="2"/>
  <c r="C38" i="2" s="1"/>
  <c r="B29" i="2"/>
  <c r="C29" i="2" s="1"/>
  <c r="B17" i="2"/>
  <c r="C17" i="2" s="1"/>
  <c r="B40" i="2"/>
  <c r="C40" i="2" s="1"/>
  <c r="B37" i="2"/>
  <c r="C37" i="2" s="1"/>
  <c r="B28" i="2"/>
  <c r="C28" i="2" s="1"/>
  <c r="B10" i="2"/>
  <c r="C10" i="2" s="1"/>
  <c r="B32" i="2"/>
  <c r="C32" i="2" s="1"/>
  <c r="B26" i="2"/>
  <c r="C26" i="2" s="1"/>
  <c r="B20" i="2"/>
  <c r="C20" i="2" s="1"/>
  <c r="B2" i="2"/>
  <c r="C2" i="2" s="1"/>
  <c r="B43" i="2"/>
  <c r="C43" i="2" s="1"/>
  <c r="B34" i="2"/>
  <c r="C34" i="2" s="1"/>
  <c r="B25" i="2"/>
  <c r="C25" i="2" s="1"/>
  <c r="B22" i="2"/>
  <c r="C22" i="2" s="1"/>
  <c r="B19" i="2"/>
  <c r="C19" i="2" s="1"/>
  <c r="B16" i="2"/>
  <c r="C16" i="2" s="1"/>
  <c r="B13" i="2"/>
  <c r="C13" i="2" s="1"/>
  <c r="B7" i="2"/>
  <c r="C7" i="2" s="1"/>
  <c r="B4" i="2"/>
  <c r="C4" i="2" s="1"/>
  <c r="B8" i="1"/>
  <c r="B13" i="1"/>
  <c r="B11" i="1"/>
  <c r="B12" i="1"/>
  <c r="B14" i="1"/>
  <c r="B10" i="1"/>
  <c r="B9" i="1"/>
  <c r="B4" i="1"/>
  <c r="B15" i="1"/>
  <c r="B3" i="1"/>
  <c r="B7" i="1"/>
  <c r="B6" i="1"/>
  <c r="B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M365 Copilot</author>
  </authors>
  <commentList>
    <comment ref="A1" authorId="0" shapeId="0" xr:uid="{AE871CC4-8869-4A37-B8BD-B13F89993F90}">
      <text>
        <r>
          <rPr>
            <sz val="11"/>
            <color theme="1"/>
            <rFont val="Calibri"/>
            <family val="2"/>
            <charset val="1"/>
            <scheme val="minor"/>
          </rPr>
          <t>Dashboard veidots no failā apkopotajiem pašvaldību un lielo kapitālsabiedrību tīmekļvietņu vērtējumiem.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Ilona Cible</author>
  </authors>
  <commentList>
    <comment ref="AL7" authorId="0" shapeId="0" xr:uid="{BBA77A5F-6DAF-42E6-B78B-33C72B2E1FCE}">
      <text>
        <r>
          <rPr>
            <b/>
            <sz val="9"/>
            <color indexed="81"/>
            <rFont val="Tahoma"/>
            <family val="2"/>
            <charset val="186"/>
          </rPr>
          <t xml:space="preserve">valdes regl.- </t>
        </r>
        <r>
          <rPr>
            <sz val="9"/>
            <color indexed="81"/>
            <rFont val="Tahoma"/>
            <family val="2"/>
            <charset val="186"/>
          </rPr>
          <t xml:space="preserve">https://rnparvaldnieks.lv/wp-content/uploads/2021/09/Valdes-reglaments.pdf
</t>
        </r>
        <r>
          <rPr>
            <b/>
            <sz val="9"/>
            <color indexed="81"/>
            <rFont val="Tahoma"/>
            <family val="2"/>
            <charset val="186"/>
          </rPr>
          <t xml:space="preserve">padomes regl.- </t>
        </r>
        <r>
          <rPr>
            <sz val="9"/>
            <color indexed="81"/>
            <rFont val="Tahoma"/>
            <family val="2"/>
            <charset val="186"/>
          </rPr>
          <t>https://rnparvaldnieks.lv/wp-content/uploads/2022/02/RNP-padomes-reglaments-29.04.2021-.docx</t>
        </r>
      </text>
    </comment>
    <comment ref="AO7" authorId="0" shapeId="0" xr:uid="{9192A0E6-6BF8-4EFC-9313-CD493BF2C4E9}">
      <text>
        <r>
          <rPr>
            <b/>
            <sz val="9"/>
            <color indexed="81"/>
            <rFont val="Tahoma"/>
            <family val="2"/>
            <charset val="186"/>
          </rPr>
          <t xml:space="preserve">atalgojuma pol.- </t>
        </r>
        <r>
          <rPr>
            <sz val="9"/>
            <color indexed="81"/>
            <rFont val="Tahoma"/>
            <family val="2"/>
            <charset val="186"/>
          </rPr>
          <t>https://rnparvaldnieks.lv/wp-content/uploads/2021/09/Atalgojuma-un-darbinieku-atlases-politika.pdf</t>
        </r>
        <r>
          <rPr>
            <b/>
            <sz val="9"/>
            <color indexed="81"/>
            <rFont val="Tahoma"/>
            <family val="2"/>
            <charset val="186"/>
          </rPr>
          <t xml:space="preserve">
vadības atalg.-</t>
        </r>
        <r>
          <rPr>
            <sz val="9"/>
            <color indexed="81"/>
            <rFont val="Tahoma"/>
            <family val="2"/>
            <charset val="186"/>
          </rPr>
          <t>https://rnparvaldnieks.lv/wp-content/uploads/2023/07/Algas_valde_padome_07.2023.pdf</t>
        </r>
      </text>
    </comment>
    <comment ref="AO9" authorId="0" shapeId="0" xr:uid="{EDDB2AA0-7005-4764-8F2D-E9A3B33DB0BA}">
      <text>
        <r>
          <rPr>
            <b/>
            <sz val="9"/>
            <color indexed="81"/>
            <rFont val="Tahoma"/>
            <family val="2"/>
            <charset val="186"/>
          </rPr>
          <t xml:space="preserve">Valdes atalg. - </t>
        </r>
        <r>
          <rPr>
            <sz val="9"/>
            <color indexed="81"/>
            <rFont val="Tahoma"/>
            <family val="2"/>
            <charset val="186"/>
          </rPr>
          <t>https://www.1slimnica.lv/lv/par-mums/finansu-informacija/valdes-atalgojums</t>
        </r>
      </text>
    </comment>
    <comment ref="AC12" authorId="0" shapeId="0" xr:uid="{393D9B0C-0A78-4B12-BE51-22878D0179AB}">
      <text>
        <r>
          <rPr>
            <b/>
            <sz val="9"/>
            <color indexed="81"/>
            <rFont val="Tahoma"/>
            <family val="2"/>
            <charset val="186"/>
          </rPr>
          <t xml:space="preserve">Starpper. pārskati - </t>
        </r>
        <r>
          <rPr>
            <sz val="9"/>
            <color indexed="81"/>
            <rFont val="Tahoma"/>
            <family val="2"/>
            <charset val="186"/>
          </rPr>
          <t xml:space="preserve">http://www.dsiltumtikli.lv/lv/musu-klientiem/par-uznemumu/finansu-parskati-2018gads/
</t>
        </r>
        <r>
          <rPr>
            <b/>
            <sz val="9"/>
            <color indexed="81"/>
            <rFont val="Tahoma"/>
            <family val="2"/>
            <charset val="186"/>
          </rPr>
          <t>Auditēti gada pārsk.</t>
        </r>
        <r>
          <rPr>
            <sz val="9"/>
            <color indexed="81"/>
            <rFont val="Tahoma"/>
            <family val="2"/>
            <charset val="186"/>
          </rPr>
          <t xml:space="preserve"> - http://www.dsiltumtikli.lv/lv/musu-klientiem/par-uznemumu/gada-parskats/</t>
        </r>
      </text>
    </comment>
    <comment ref="AM12" authorId="0" shapeId="0" xr:uid="{D00361D7-A7E3-46DF-AF0F-FE93974258ED}">
      <text>
        <r>
          <rPr>
            <b/>
            <sz val="9"/>
            <color indexed="81"/>
            <rFont val="Tahoma"/>
            <family val="2"/>
            <charset val="186"/>
          </rPr>
          <t xml:space="preserve">valdes loceklis - </t>
        </r>
        <r>
          <rPr>
            <sz val="9"/>
            <color indexed="81"/>
            <rFont val="Tahoma"/>
            <family val="2"/>
            <charset val="186"/>
          </rPr>
          <t xml:space="preserve">http://www.dsiltumtikli.lv/lv/musu-klientiem/par-uznemumu/valdes-locekla-cv/
</t>
        </r>
        <r>
          <rPr>
            <b/>
            <sz val="9"/>
            <color indexed="81"/>
            <rFont val="Tahoma"/>
            <family val="2"/>
            <charset val="186"/>
          </rPr>
          <t xml:space="preserve">padome - </t>
        </r>
        <r>
          <rPr>
            <sz val="9"/>
            <color indexed="81"/>
            <rFont val="Tahoma"/>
            <family val="2"/>
            <charset val="186"/>
          </rPr>
          <t>http://www.dsiltumtikli.lv/lv/musu-klientiem/par-uznemumu/padome/</t>
        </r>
      </text>
    </comment>
    <comment ref="AC13" authorId="0" shapeId="0" xr:uid="{3E2299BE-CB42-4392-9551-3E47982BC8B2}">
      <text>
        <r>
          <rPr>
            <b/>
            <sz val="9"/>
            <color indexed="81"/>
            <rFont val="Tahoma"/>
            <family val="2"/>
            <charset val="186"/>
          </rPr>
          <t xml:space="preserve">gada pārsk.- </t>
        </r>
        <r>
          <rPr>
            <sz val="9"/>
            <color indexed="81"/>
            <rFont val="Tahoma"/>
            <family val="2"/>
            <charset val="186"/>
          </rPr>
          <t xml:space="preserve">https://www.rs.lv/saturs/gada-parskati
</t>
        </r>
        <r>
          <rPr>
            <b/>
            <sz val="9"/>
            <color indexed="81"/>
            <rFont val="Tahoma"/>
            <family val="2"/>
            <charset val="186"/>
          </rPr>
          <t xml:space="preserve">starpper.pārsk.- </t>
        </r>
        <r>
          <rPr>
            <sz val="9"/>
            <color indexed="81"/>
            <rFont val="Tahoma"/>
            <family val="2"/>
            <charset val="186"/>
          </rPr>
          <t>https://www.rs.lv/saturs/parskati</t>
        </r>
      </text>
    </comment>
    <comment ref="AM13" authorId="0" shapeId="0" xr:uid="{6EDC8040-26F5-4CCA-A565-43851B743E3D}">
      <text>
        <r>
          <rPr>
            <b/>
            <sz val="9"/>
            <color indexed="81"/>
            <rFont val="Tahoma"/>
            <family val="2"/>
            <charset val="186"/>
          </rPr>
          <t xml:space="preserve">padome - </t>
        </r>
        <r>
          <rPr>
            <sz val="9"/>
            <color indexed="81"/>
            <rFont val="Tahoma"/>
            <family val="2"/>
            <charset val="186"/>
          </rPr>
          <t xml:space="preserve">https://www.rs.lv/saturs/padome
</t>
        </r>
        <r>
          <rPr>
            <b/>
            <sz val="9"/>
            <color indexed="81"/>
            <rFont val="Tahoma"/>
            <family val="2"/>
            <charset val="186"/>
          </rPr>
          <t xml:space="preserve">valde- </t>
        </r>
        <r>
          <rPr>
            <sz val="9"/>
            <color indexed="81"/>
            <rFont val="Tahoma"/>
            <family val="2"/>
            <charset val="186"/>
          </rPr>
          <t>https://www.rs.lv/saturs/valde</t>
        </r>
      </text>
    </comment>
  </commentList>
</comments>
</file>

<file path=xl/sharedStrings.xml><?xml version="1.0" encoding="utf-8"?>
<sst xmlns="http://schemas.openxmlformats.org/spreadsheetml/2006/main" count="2039" uniqueCount="414">
  <si>
    <t>Lielas kapitālsabiedrības</t>
  </si>
  <si>
    <t>Publiskas personas kapitāla daļu un kapitālsabiedrību pārvaldības likuma 58. pants "Informācijas par kapitālsabiedrību publiskošana"</t>
  </si>
  <si>
    <t>Informācijas publiskošanas vadlīnijas valsts kapitālsabiedrībām un kapitāla daļu turētājiem</t>
  </si>
  <si>
    <t>Punkti</t>
  </si>
  <si>
    <t>Procenti</t>
  </si>
  <si>
    <t>Pārbaud. 
datums</t>
  </si>
  <si>
    <t>tīmekļvietne</t>
  </si>
  <si>
    <t>Reģ. Nr.</t>
  </si>
  <si>
    <t>Kapitālsabiedrības nosaukums</t>
  </si>
  <si>
    <t>1. vispārējie stratēģiskie mērķi</t>
  </si>
  <si>
    <t>2. ziņas par kapitālsabiedrības darbības un komercdarbības veidiem</t>
  </si>
  <si>
    <t>3. finanšu mērķu un nefinanšu mērķu īstenošanas rezultāti vismaz par pēdējiem 5 gadiem</t>
  </si>
  <si>
    <t>4. izstrādātie pārskati vismaz par pēdējiem 5 gadiem</t>
  </si>
  <si>
    <t>5. veiktās iemaksas valsts vai pašvaldības budžetā (tai skaitā dividendes, atskaitījumi, nodokļu maksājumi) vismaz par pēdējiem 5 gadiem</t>
  </si>
  <si>
    <r>
      <t>6. informācija par saņemto valsts vai pašvaldības budžeta finansējumu un tā izlietojumu</t>
    </r>
    <r>
      <rPr>
        <i/>
        <u/>
        <sz val="9"/>
        <color rgb="FF000000"/>
        <rFont val="Calibri"/>
        <family val="2"/>
        <scheme val="minor"/>
      </rPr>
      <t xml:space="preserve"> (ja attiecināms)</t>
    </r>
    <r>
      <rPr>
        <sz val="9"/>
        <color rgb="FF000000"/>
        <rFont val="Calibri"/>
        <family val="2"/>
        <scheme val="minor"/>
      </rPr>
      <t xml:space="preserve"> vismaz par pēdējiem 5 gadiem 
</t>
    </r>
  </si>
  <si>
    <t>7. informācija par īpašuma struktūru (tai skaitā līdzdalību citās sabiedrībās)</t>
  </si>
  <si>
    <t>8. informācija par organizatorisko struktūru</t>
  </si>
  <si>
    <t>9. ziedošanas (dāvināšanas) stratēģija un ziedošanas (dāvināšanas) kārtība</t>
  </si>
  <si>
    <t>10. informācija par katra saņemtā un veiktā ziedojuma (dāvinājuma) summu un saņēmējiem vismaz par pēdējiem 5 gadiem</t>
  </si>
  <si>
    <t>11. informācija par iepirkumiem vismaz par pēdējiem 5 gadiem</t>
  </si>
  <si>
    <t>12. statūti</t>
  </si>
  <si>
    <r>
      <t>13. valdes, padomes</t>
    </r>
    <r>
      <rPr>
        <i/>
        <sz val="9"/>
        <color rgb="FF000000"/>
        <rFont val="Calibri"/>
        <family val="2"/>
        <scheme val="minor"/>
      </rPr>
      <t xml:space="preserve"> </t>
    </r>
    <r>
      <rPr>
        <i/>
        <u/>
        <sz val="9"/>
        <color rgb="FF000000"/>
        <rFont val="Calibri"/>
        <family val="2"/>
        <scheme val="minor"/>
      </rPr>
      <t>(ja tāda ir izveidota)</t>
    </r>
    <r>
      <rPr>
        <sz val="9"/>
        <color rgb="FF000000"/>
        <rFont val="Calibri"/>
        <family val="2"/>
        <scheme val="minor"/>
      </rPr>
      <t xml:space="preserve"> nolikums vai cits tam pielīdzināms dokuments, kas regulē tās darbību</t>
    </r>
  </si>
  <si>
    <r>
      <t xml:space="preserve">14. informācija par padomes </t>
    </r>
    <r>
      <rPr>
        <i/>
        <u/>
        <sz val="9"/>
        <color rgb="FF000000"/>
        <rFont val="Calibri"/>
        <family val="2"/>
        <scheme val="minor"/>
      </rPr>
      <t>(ja tāda ir izveidota)</t>
    </r>
    <r>
      <rPr>
        <sz val="9"/>
        <color rgb="FF000000"/>
        <rFont val="Calibri"/>
        <family val="2"/>
        <scheme val="minor"/>
      </rPr>
      <t xml:space="preserve"> un valdes locekļiem (par katru atsevišķi): profesionālā darba pieredze, izglītība, amati citās kapitālsabiedrībās, pilnvaru termiņi, kā arī padomes locekļa atbilstību neatkarīga padomes locekļa kritērijiem</t>
    </r>
  </si>
  <si>
    <t xml:space="preserve">15. informācija par visām paziņotajām kapitālsabiedrības dalībnieku (akcionāru) sapulcēm, tai skaitā par darba kārtību un lēmumiem
</t>
  </si>
  <si>
    <t>16. atalgojuma politikas principi un informāciju par katra valdes un padomes locekļa atalgojumu</t>
  </si>
  <si>
    <t>18. ilgtspējas ziņojums</t>
  </si>
  <si>
    <t>Piezīmes</t>
  </si>
  <si>
    <t>1.1.
informācija par paredzamiem riska faktoriem</t>
  </si>
  <si>
    <t>1.2.
informācija par iekšējās kontroles un riska pārvaldības sistēmas galvenajiem elementiem, kurus piemēro finanšu pārskatu sagatavošanā</t>
  </si>
  <si>
    <t>1.3.
pārvaldes institūciju, kā arī to komiteju sastāvs un darbības apraksts</t>
  </si>
  <si>
    <r>
      <t xml:space="preserve">1.4.
aprakstu par daudzpusības politikas mērķiem, īstenošanas pasākumiem un rezultātiem pārskata gadā
</t>
    </r>
    <r>
      <rPr>
        <i/>
        <u/>
        <sz val="9"/>
        <color theme="9" tint="-0.499984740745262"/>
        <rFont val="Calibri"/>
        <family val="2"/>
        <scheme val="minor"/>
      </rPr>
      <t>(attiecināms tikai, ja kap.sab. īsteno politiku attiecībā uz kapitālsab. pārvaldes institūciju loc. sastāva dažādību)</t>
    </r>
  </si>
  <si>
    <r>
      <t xml:space="preserve">1.5.
informācija par padomes komitejām un/vai revīzijas komiteju, tai skaitā nolikumu, kā arī inform. par komitejas locekļiem (CV, pilnvaru termiņiem)
</t>
    </r>
    <r>
      <rPr>
        <i/>
        <u/>
        <sz val="9"/>
        <color theme="9" tint="-0.499984740745262"/>
        <rFont val="Calibri"/>
        <family val="2"/>
        <scheme val="minor"/>
      </rPr>
      <t xml:space="preserve">(attiecināms tikai, ja tādas komistejas ir izveidotas) </t>
    </r>
  </si>
  <si>
    <t>1.6.
informācija par netipiskiem vai nozīmīga apjoma darījumiem ar saistītajām pusēm Finanšu instrumentu tirgus likuma 59.1 panta izpratnē vismaz par pēdējiem pieciem gadiem</t>
  </si>
  <si>
    <t>1.7.
būtiskākās politikas, kurās definēti kapitālsabiedrības darbības principi attiecībā uz risku pārvaldību, interešu konflikta novērš., korupcijas apkarošanu, korp.pārv. u.c. jautājumiem</t>
  </si>
  <si>
    <t>1.8.  paziņojumu par korporatīvo pārvaldību par 2022. finanšu gadu</t>
  </si>
  <si>
    <t>1.9. nefinanšu paziņojumi vai konsolidētie nefinanšu paziņojumi par 2022. finanšu gadu</t>
  </si>
  <si>
    <t>www.liepajasslimnica.lv</t>
  </si>
  <si>
    <t>SIA "LIEPĀJAS REĢIONĀLĀ SLIMNĪCA"</t>
  </si>
  <si>
    <t>ir</t>
  </si>
  <si>
    <t>daļēji</t>
  </si>
  <si>
    <t xml:space="preserve">Vērtējuma piezīme: 16.daļēji (par valdes/padomes locekļa atlīdzības politiku nav informācija) </t>
  </si>
  <si>
    <t>daļēji (trūkst nefinan. mērķu īsten. rezultāti)</t>
  </si>
  <si>
    <t xml:space="preserve">ir (Veiktās iemaksas valsts vai pašvaldības budžetā, norādīta inform. arī par divid.) </t>
  </si>
  <si>
    <t>daļēji (dažiem pārskata gadiem trūkst informācija par izlietojumu)</t>
  </si>
  <si>
    <t xml:space="preserve">ir </t>
  </si>
  <si>
    <t>ir (informācija par saņemtajiem ziedojumiem)</t>
  </si>
  <si>
    <t>ir (pievienota arī precīza saite EIS)</t>
  </si>
  <si>
    <t>ir (Valdes un padomes nolikumi)</t>
  </si>
  <si>
    <t>ir (pilnvaru termiņi pievienoti CV)</t>
  </si>
  <si>
    <t>ir  (Atalgojuma politikas principi un informācija par valdes un padomes locekļu atalgojumu)</t>
  </si>
  <si>
    <t>Publicēta atskaite "Pasākumi korupcijas riska novēršanai 2022.gadā"</t>
  </si>
  <si>
    <t>ir (no gada pārsk.)</t>
  </si>
  <si>
    <t>nav</t>
  </si>
  <si>
    <t>nav inf.</t>
  </si>
  <si>
    <t>ir (Iekšējā kontroles sistēma korupcijas un interešu konflikta risku novēršanai)</t>
  </si>
  <si>
    <t>https://www.rigassatiksme.lv</t>
  </si>
  <si>
    <t>Rīgas pašvaldības SIA "Rīgas satiksme"</t>
  </si>
  <si>
    <t>ir (no statūtiem)</t>
  </si>
  <si>
    <t>ir (līdz 2020.g. rezultatīvo rādītāju izpilde, 2021. un 2022. g. finanšu un nefinanšu mērķu izpilde)</t>
  </si>
  <si>
    <t>ir (2022.g. nav pievienots revidenta ziņ.)</t>
  </si>
  <si>
    <t>ir  (kopējā nodokļu summa par katru gadu atsevišķi un papildus no gada pārsk.)</t>
  </si>
  <si>
    <t xml:space="preserve">daļēji (par katra valdes/padomes locekļa atlīdzību inform. ir vispārīga no atalgojuma politikas) </t>
  </si>
  <si>
    <t>ir (Ētikas komisijas regl. un Ētikas kodekss)</t>
  </si>
  <si>
    <t>daļēji (no Korporatīvās pārvaldības kodeksa "Padomes un Valdes locekļu dažādība tiek īstenota vismaz attiecībā uz šādiem aspektiem:
izglītību un profesionālo pieredzi; dzimumu; vecumu.")</t>
  </si>
  <si>
    <t>nav attiecināms (no korpo. paziņojuma - komitejas nav izveidotas)</t>
  </si>
  <si>
    <t>daļēji (Sadarbības ar darījumu partneriem pamatprincipi)</t>
  </si>
  <si>
    <t>ir (Risku pārvaldības politika; Korporatīvās pārvaldības kodekss; Korupcijas un interešu konflikta novēršanas politika, u.c.)</t>
  </si>
  <si>
    <t>ir (Ilgtspējas pārskats (nefinanšu paziņojums) 2022.g.)</t>
  </si>
  <si>
    <t>www.rnparvaldnieks.lv</t>
  </si>
  <si>
    <t>SIA "Rīgas namu pārvaldnieks"</t>
  </si>
  <si>
    <t>ir (pastāv
ierobežojumi dāvinājumu (ziedojumu) veikšanai)</t>
  </si>
  <si>
    <t>ir (ziedojumi nav veikti un nav saņemti)</t>
  </si>
  <si>
    <t>ir  (precīza saite uz EIS)</t>
  </si>
  <si>
    <t>daļēji (trūkst valdes loc. CV., pilnv. term. un padomei atzīme par neatkarīgiem padomes loc.)</t>
  </si>
  <si>
    <t>ir (lēmumi ir saīsināti)</t>
  </si>
  <si>
    <t>ir (publ. Ētikas komisijas nolikums)</t>
  </si>
  <si>
    <t>ir (Korp.pārvald. kodekss; Korp.sociālās atbild. un ilgtsp. pol.; Interešu konflikta un korupc. risku novērš. pol., u.c.)</t>
  </si>
  <si>
    <t>ir (no gada pārsk. un Ilgtspējas pārsk.)</t>
  </si>
  <si>
    <t>www.rigasudens.lv</t>
  </si>
  <si>
    <t>SIA "Rīgas ūdens"</t>
  </si>
  <si>
    <t>Vērtējuma piezīme: 5.ir (par divid. nav inform.)</t>
  </si>
  <si>
    <t>ir (galvenās darbības jomas; komercdarb.veidi no statūtiem)</t>
  </si>
  <si>
    <t>ir (par divid. nav inform.)</t>
  </si>
  <si>
    <t>ir (publ. atsevišķā tabulā par 5 gadiem)</t>
  </si>
  <si>
    <t>ir (publ. pie Pārvaldības principi un atsevišķi līdzd. citās sab.)</t>
  </si>
  <si>
    <t>ir (ziedošanas kārtība vispārēja - atsauces uz normatīvo regulējumu)</t>
  </si>
  <si>
    <t>ir (informācija tikai par vienu viekto ziedojumu 2022.g.; nav saņemto ziedojumu)</t>
  </si>
  <si>
    <t>daļēji (atalg. Politika; padomes atalg, norādīts atsevišķi pie katra loc., bet katra valdes loc. atalg. nav)</t>
  </si>
  <si>
    <t>ir (publ. pie Pārvaldības principi, komitejas nav izveidotas)</t>
  </si>
  <si>
    <t>ir (Iekšējās kontroles politika; Risku pārvaldības politika; Interešu konflikta un korupcijas novēršanas politika; Korporatīvās pārvaldības politika, u.c.)</t>
  </si>
  <si>
    <t>ir (Ilgtspējas pārskats 2021.g., norād. - pārskats ir nefinanšu ziņojums)</t>
  </si>
  <si>
    <t>www.slimnica.daugavpils.lv</t>
  </si>
  <si>
    <t>SIA "Daugavpils reģionālā slimnīca"</t>
  </si>
  <si>
    <t>ir (no stratēģijas 2022.-2026.g., 38. lpp)</t>
  </si>
  <si>
    <t>ir (no stratēģijas 2022.-2026.g.)</t>
  </si>
  <si>
    <t>daļēji (tabulā publ. inf. 2. punktā "Rīcības plāna izpilde" un "Budžeta plāna izpilde", papildus inf. no gada pārsk.)</t>
  </si>
  <si>
    <t>ir (tabulā publ. inform. 3. punkts, inform. par divid. nav)</t>
  </si>
  <si>
    <t>ir (no budžeta plāna izpildes, tabulā publ. inform. 4. punkts)</t>
  </si>
  <si>
    <t>ir (tikai par saņemtajiem ziedojumiem)</t>
  </si>
  <si>
    <t>ir (publicēts saraksts; norādītā saite uz IUB lapu nedarbojas)</t>
  </si>
  <si>
    <t>daļēji (padomes regl. publicēts; valdes nolik. nav)</t>
  </si>
  <si>
    <t>daļēji (pie "Vadība" ir norādīta valde (jauna), trūkst CV un termiņi, pie "Publiskojamā inform." ir iepriekšējā valdes loc. CV)</t>
  </si>
  <si>
    <t>ir (tabulas publisk. inform. 9. punktā)</t>
  </si>
  <si>
    <t>ir (atalgojuma politikas princ. un inform. par padomes loc. atlg. pie CV)</t>
  </si>
  <si>
    <t>nav attiecināms (no korp. paziņojuma - komitejas nav izveidotas)</t>
  </si>
  <si>
    <t>ir (Risku pārvaldības politika - tabula Publicējamā informācija 14. punkta)</t>
  </si>
  <si>
    <t>ir (iekļauts arī gada pārskatā no 49. lpp)</t>
  </si>
  <si>
    <t>ir (no gada pārsk. - nefinašu paziņojumā iekļaujamā informācija iekļauta vadības ziņojumā)</t>
  </si>
  <si>
    <t>www.rigasmezi.lv</t>
  </si>
  <si>
    <t>SIA "Rīgas meži"</t>
  </si>
  <si>
    <t>ir (papildu no vidēja termiņa stratēģijas 2019. – 2025.g.)</t>
  </si>
  <si>
    <t>daļēji (sadaļā "Vidēja termiņa darbības stratēģija" pie finanšu un nefinanšu mērķu īstenošanas rezultātiem ir pievienota inform. 2015.-2016.g.; atsevišķi publiskoti "Budžeta faktiskā izpilde pēc deleģēšanas līgumiem" (no 2021.g.); atsevišķi pievienoti Rīgas Domes lēmumi par noteiktajiem finanšu mērķiem un specifiskajiem nefinanšu mērķiem)</t>
  </si>
  <si>
    <t>ir (2021. un 2022. gada pārskatiem nav pievienots revidenta ziņojums)</t>
  </si>
  <si>
    <t>ir (konkrēti nav norādīts kurā budžetā veiktas iemaksas, nav inform. par divid.)</t>
  </si>
  <si>
    <t>ir ("Publiskojamā informācija" -&gt; "Finanšu informācija" -&gt; "Dotācijas")</t>
  </si>
  <si>
    <t>ir (veikts viens ziedojums 2022.g.)</t>
  </si>
  <si>
    <t>ir (aktuāliem iepirkumiem ir precīza saite EIS)</t>
  </si>
  <si>
    <t>ir (valdes reglaments, padomes reglaments)</t>
  </si>
  <si>
    <t>ir (valdes, padome; attiecīgi pie katra norādīts atalgojums)</t>
  </si>
  <si>
    <t>ir (vadības atalgojums norādīts CV attiecīgi pie katra valdes/padomes loc.)</t>
  </si>
  <si>
    <t>nav attiecināms (no korp. paziņojuma - komitejas nav izveidotas, jo 3 padomes locekļi)</t>
  </si>
  <si>
    <t>ir (no gada pārsk. 57.pp)</t>
  </si>
  <si>
    <t>nav attiecin., jo darb.sk. 83</t>
  </si>
  <si>
    <t>www.daugavpils.udens.lv</t>
  </si>
  <si>
    <t>ir (no public. Stratēģijas 2022.-2024.g., 2.lpp)</t>
  </si>
  <si>
    <t>ir (finanšu un nefinanšu mērķu īsten. rezult.)</t>
  </si>
  <si>
    <t>ir (neauditēti starpperiodu pārsk. un auditēti gada pārsk., revidenta ziņojumi pievienoti atsevišķi)</t>
  </si>
  <si>
    <t>ir (veiktās iemaksas valsts un pašvald. budžetā, par divid. inform. nav)</t>
  </si>
  <si>
    <t>ir (Vispārējā inform. Par kapitālsab.)</t>
  </si>
  <si>
    <t>ir (valdes reglaments, padome nav izveidota)</t>
  </si>
  <si>
    <t>ir (padome nav izveidota)</t>
  </si>
  <si>
    <t>ir (Dalībieku sapulces kopš 2020.g.)</t>
  </si>
  <si>
    <t>ir (publicēta atalgojuma politika, valdes atalgojums public. atsevišķi pie "Finanšu informācija")</t>
  </si>
  <si>
    <t>Publicēti pretkorupcijas pasākumi 2022.g.</t>
  </si>
  <si>
    <t>ir (Ētikas komisijas nolikums un Iepirkumu komisijas nolikums)</t>
  </si>
  <si>
    <t>nav inf. (nav izveidota padome)</t>
  </si>
  <si>
    <t>ir (Korp. sociālās atbild. un ilgtsp. Politika; Risku vadības, iekšējās kontr. vides un atbilst. politika)</t>
  </si>
  <si>
    <t>www.ziemelkurzemesslimnica.lv</t>
  </si>
  <si>
    <t>SIA "Ziemeļkurzemes reģionālā slimnīca"</t>
  </si>
  <si>
    <t>ir (plānotās vērtības nav norādītas)</t>
  </si>
  <si>
    <t>ir (precīza adrese EIS)</t>
  </si>
  <si>
    <t>ir (publicēts valdes reglaments, padomes reglaments)</t>
  </si>
  <si>
    <t>daļēji (trūkst pilnv. termiņi; par padomi ir pilna informācija)</t>
  </si>
  <si>
    <t>ir (atalgojuma politikas princ., ietverta inform. par valdes atalg.; par padomi nav inform.)</t>
  </si>
  <si>
    <t>Ir būtiski uzlabojumi publicētās informācijas apjomā un kvalitātē</t>
  </si>
  <si>
    <t>www.rslimnica.lv</t>
  </si>
  <si>
    <t>SIA "RĒZEKNES SLIMNĪCA"</t>
  </si>
  <si>
    <t>daļēji (sākot ar 2022.gadu ir publicēti visi starpp. pārskati.; līdz 2022.g. trūkst starpp. pārskati)</t>
  </si>
  <si>
    <t>daļēji (publicēts sākot no 2019.g. un ir vispārēja saite uz EIS)</t>
  </si>
  <si>
    <t>daļēji (trūkst valdes profes. darba pieredzes, izgl. apraksti un amati citās sab.; padome nav izveidota)</t>
  </si>
  <si>
    <t>ir (kopš 2020.g.)</t>
  </si>
  <si>
    <t>ir (atalgojuma politikas principi, t.sk. valdes atalg.)</t>
  </si>
  <si>
    <t>https://satiksme.daugavpils.lv/</t>
  </si>
  <si>
    <t>ir (no publicētās stratēģijas 2021.-2025.g., 20. lpp)</t>
  </si>
  <si>
    <t>ir (papildu komercdarbības veidi no statūtiem)</t>
  </si>
  <si>
    <t>daļēji (publicēts budžeta plāns un tā izpilde)</t>
  </si>
  <si>
    <t>ir (inform. par divid. nav)</t>
  </si>
  <si>
    <t>ir (organizatorisk. struktūrā nav iekļauta padome un akcionāru sapulce)</t>
  </si>
  <si>
    <r>
      <t xml:space="preserve">nav </t>
    </r>
    <r>
      <rPr>
        <sz val="9"/>
        <rFont val="Calibri"/>
        <family val="2"/>
        <scheme val="minor"/>
      </rPr>
      <t>(valdes loceklis 1, padome 3)</t>
    </r>
  </si>
  <si>
    <t>daļēji (padomei trūkst pilnvaru termiņi)</t>
  </si>
  <si>
    <t>ir (atalgojums padome un valdei norādīts kā vidējā vērtība)</t>
  </si>
  <si>
    <t>Publicēts Korupcijas risku analīze un pretkorupcijas pasākumu plāns</t>
  </si>
  <si>
    <t>ir (korp. pārvaldības paziņojums no gada pārsk. 21.-23.lpp)</t>
  </si>
  <si>
    <t>nav attiecin., jo darb.sk. 247</t>
  </si>
  <si>
    <t>www.vidzemesslimnica.lv</t>
  </si>
  <si>
    <t>SIA "Vidzemes slimnīca"</t>
  </si>
  <si>
    <t>daļēji (apraksta formā; bulkleti "Slimnīca skaitļos un faktos")</t>
  </si>
  <si>
    <r>
      <t xml:space="preserve">ir (Zvērināta revidenta pārbaudītiem gada pārsk. </t>
    </r>
    <r>
      <rPr>
        <u/>
        <sz val="9"/>
        <color rgb="FFFF0000"/>
        <rFont val="Calibri"/>
        <family val="2"/>
        <scheme val="minor"/>
      </rPr>
      <t>nav pievienots revidenta ziņojums</t>
    </r>
    <r>
      <rPr>
        <u/>
        <sz val="9"/>
        <color theme="10"/>
        <rFont val="Calibri"/>
        <family val="2"/>
        <scheme val="minor"/>
      </rPr>
      <t>)</t>
    </r>
  </si>
  <si>
    <t>ir (norādīts, ka inform. uz 31.12.2020.)</t>
  </si>
  <si>
    <t>n/a (norādīts, ka neveic ziedošanu (dāvināšanu))</t>
  </si>
  <si>
    <t>ir (par saņemtajiem ziedojumiem)</t>
  </si>
  <si>
    <t>ir (iepirkumu arhīvs un no 01.01.2019. pprecīza saite EIS)</t>
  </si>
  <si>
    <t>ir (valdes nolikums)</t>
  </si>
  <si>
    <t>daļēji (vienam valdes loc. trūkst profes. darba pieredzes, izgl. apraksts un amati citās sab.; padome nav izveidota)</t>
  </si>
  <si>
    <t>ir (dalībnieku sapulces)</t>
  </si>
  <si>
    <t>daļēji (publ. Atalgojuma politikas principi, trūkst. valdes loc. atalg.)</t>
  </si>
  <si>
    <t>Ir uzlabojumi publicētās informācijas apjomā un kvalitātē</t>
  </si>
  <si>
    <t>ir (Finanšu pārskata sagatavošanas pamatnostādnes, Finanšu instrumenti un finanšu riski)</t>
  </si>
  <si>
    <t>www.rs.lv</t>
  </si>
  <si>
    <t>AS "RĪGAS SILTUMS"</t>
  </si>
  <si>
    <t>daļēji (vispār. inform. gada pārsk. -&gt; finanšu rezultāti un komercdarbības rezultāti)</t>
  </si>
  <si>
    <t>ir (tīmekļvietnes lapā "Iemaksas budžetā" ir informācija tikai par 2021./2022.finanšu gadu, papildus no gada pārsk., publicēta dividenžu politika)</t>
  </si>
  <si>
    <t>daļēji (sadaļā "Atbalsts sabiedrībai" ir inform. par veiktajiem dāvin./zied., bet nav norādīta summa)</t>
  </si>
  <si>
    <t>ir (norādītās precīzas saites uz dažādām ārējo elektronisko iepirkumu sist.)</t>
  </si>
  <si>
    <t>daļēji (trūkst pilnvaru term. un padomes loc. atzīme par neatkarīgiem padomes loc.)</t>
  </si>
  <si>
    <t>ir (informācija par padomes audita komiteju)</t>
  </si>
  <si>
    <t>ir (Korpor. un sociālās atbildības pol.; Korp. Pārvald. pol.; Risku pārvaldības politika, u.c.)</t>
  </si>
  <si>
    <t>ir (informācija no gada pārsk. un Ilgtspējas pārsk.)</t>
  </si>
  <si>
    <t>www.rigasnami.lv</t>
  </si>
  <si>
    <t>SIA "Rīgas nami"</t>
  </si>
  <si>
    <t>ziņa ir</t>
  </si>
  <si>
    <t>nav attiecināms</t>
  </si>
  <si>
    <t>Ventspils valstspilsētas pašvaldība</t>
  </si>
  <si>
    <t>Kapitālsabiedrības - Ventspils</t>
  </si>
  <si>
    <t>Informācija nav publiskota</t>
  </si>
  <si>
    <t>Ventspils novada pašvaldība</t>
  </si>
  <si>
    <t>Ventspils novads</t>
  </si>
  <si>
    <t>Varakļānu novada pašvaldība</t>
  </si>
  <si>
    <t>Varaklani.lv</t>
  </si>
  <si>
    <t>Informācija ir</t>
  </si>
  <si>
    <t>Valmieras novada pašvaldība</t>
  </si>
  <si>
    <t>Kapitālsabiedrības - Valmieras novads</t>
  </si>
  <si>
    <t>Nepieteikama informācija</t>
  </si>
  <si>
    <t>Valkas novada pašvaldība</t>
  </si>
  <si>
    <t>Kapitālsabiedrības | Valkas novada pašvaldība</t>
  </si>
  <si>
    <t>Tukuma novada pašvaldība</t>
  </si>
  <si>
    <t>Kapitālsabiedrības | Tukuma novada dome (tukums.lv)</t>
  </si>
  <si>
    <t>Talsu novada pašvaldība</t>
  </si>
  <si>
    <t>Kapitālsabiedrības | Talsi (talsunovads.lv)</t>
  </si>
  <si>
    <t>Smiltenes novada pašvaldība</t>
  </si>
  <si>
    <t>Kapitālsabiedrības | Smiltenes novada pašvaldība (smiltenesnovads.lv)</t>
  </si>
  <si>
    <t>Siguldas novada pašvaldība</t>
  </si>
  <si>
    <t>Sigulda.lv - Kapitālsabiedrības</t>
  </si>
  <si>
    <t>Informācija nav atjaunota kopš 2022. gada</t>
  </si>
  <si>
    <t>Saulkrastu novada pašvaldība</t>
  </si>
  <si>
    <t>SIA “ZAAO” | Saulkrastu novada pašvaldības mājas lapa (saulkrasti.lv)</t>
  </si>
  <si>
    <t>lapa https://www.saldusslimnica.lv/kapitalsabiedriba/publiskojama-informacija nedarbojas
 jaunā adrese https://www.saldusslimnica.lv/publiskojama-informacija</t>
  </si>
  <si>
    <t>Saldus novada pašvaldība</t>
  </si>
  <si>
    <t>Kapitālsabiedrības - Saldus novada pašvaldība mājas lapa</t>
  </si>
  <si>
    <t>Informācijas apkopojums tikai pie Kontaktiem un ziņojums par 2020.gadu, pie informācijas par pašvaldības īpašumiem ziņas par 2023.gadu</t>
  </si>
  <si>
    <t>Salaspils novada pašvaldība</t>
  </si>
  <si>
    <t>Sākumlapa | Salaspils</t>
  </si>
  <si>
    <t>Informācija tikai no uzņēmuma mājas lapas</t>
  </si>
  <si>
    <t>Ropažu novada pašvaldība</t>
  </si>
  <si>
    <t>Kapitālsabiedrības un pašvaldības aģentūras | Ropažu novada pašvaldība (ropazi.lv)</t>
  </si>
  <si>
    <t>Rīgas valstspilsētas pašvaldība</t>
  </si>
  <si>
    <t>Kapitālsabiedrības | Rīgas valstspilsētas pašvaldība (riga.lv)</t>
  </si>
  <si>
    <t>Informācija daļēja. Apkopotā informācija pieejama tikai par 2022.gadu</t>
  </si>
  <si>
    <t>Rēzeknes valstspilsētas pašvaldība</t>
  </si>
  <si>
    <t>Par kapitālsabiedrībām - Rēzekne - pilsēta Latgales sirdī (rezekne.lv)</t>
  </si>
  <si>
    <t>Rēzeknes novada pašvaldība</t>
  </si>
  <si>
    <t>Kapitālsabiedrības - (rezeknesnovads.lv)</t>
  </si>
  <si>
    <t>Preiļu novada pašvaldība</t>
  </si>
  <si>
    <t>Kapitālsabiedrības | Preiļi (preili.lv)</t>
  </si>
  <si>
    <t>Atsauce uz pašvaldības kap.sab. https://www.olaine.lv/lv/pasvaldiba/par-pasvaldibu un publiskajā pārskatā</t>
  </si>
  <si>
    <t>Olaines novada pašvaldība</t>
  </si>
  <si>
    <t>Olaine</t>
  </si>
  <si>
    <t>Ogres novada pašvaldība</t>
  </si>
  <si>
    <t>Kapitālsabiedrības | Ogres novada pašvaldība (ogresnovads.lv)</t>
  </si>
  <si>
    <t>Mārupes novada pašvaldība</t>
  </si>
  <si>
    <t>Kapitālsabiedrības | Mārupe (marupe.lv)</t>
  </si>
  <si>
    <t>Madonas novada pašvaldība</t>
  </si>
  <si>
    <t>Pašvaldības kapitālsabiedrības - Madona.lv</t>
  </si>
  <si>
    <t>Ludzas novada pašvaldība</t>
  </si>
  <si>
    <t>Kapitālsabiedrības | Ludzas novada pašvaldība (ludzasnovads.lv)</t>
  </si>
  <si>
    <t>pašvaldības mājas lapā ir informācija, kas nav aktualizēta</t>
  </si>
  <si>
    <t>Līvānu novada pašvaldība</t>
  </si>
  <si>
    <t>Kapitālsabiedrības | Līvānu novada pašvaldība (livani.lv)</t>
  </si>
  <si>
    <t>Limbažu novada pašvaldība</t>
  </si>
  <si>
    <t>Kapitālsabiedrības | Limbažu novada pašvaldība (limbazunovads.lv)</t>
  </si>
  <si>
    <t>finanšu dati pie kopējās informācijas</t>
  </si>
  <si>
    <t>Liepājas valstspilsētas pašvaldība</t>
  </si>
  <si>
    <t>Publiskojamā informācija par kapitālsabiedrībām  | Liepāja</t>
  </si>
  <si>
    <t>Ķekavas novada pašvaldība</t>
  </si>
  <si>
    <t>Ķekavas novada pašvaldība saglabās līdzdalību kapitālsabiedrībās - Ķekavas novads (kekava.lv)</t>
  </si>
  <si>
    <t>Informācija nav</t>
  </si>
  <si>
    <t>Kuldīgas novada pašvaldība</t>
  </si>
  <si>
    <t>Kapitālsabiedrības | Kuldīgas novada pašvaldība (kuldigasnovads.lv)</t>
  </si>
  <si>
    <t>Pievienotie dokumenti ir ar dažādu aktualitāti</t>
  </si>
  <si>
    <t>Krāslavas novada pašvaldība</t>
  </si>
  <si>
    <t>Kapitālsabiedrības | Krāslavas novada pašvaldība (kraslava.lv)</t>
  </si>
  <si>
    <t>Informāciju par kap.sab. ir viegli atrast</t>
  </si>
  <si>
    <t>Atjaunināts: 26.05.2026.</t>
  </si>
  <si>
    <t>Jūrmalas valstspilsētas pašvaldība</t>
  </si>
  <si>
    <t>Kapitālsabiedrības | Jūrmalas valstspilsētas pašvaldība (jurmala.lv)</t>
  </si>
  <si>
    <t>informācija nav aktualizēta</t>
  </si>
  <si>
    <t>-</t>
  </si>
  <si>
    <t>Jelgavas valstspilsētas pašvaldība</t>
  </si>
  <si>
    <t>Pašvaldības iestādes un kapitālsabiedrības - Jelgava</t>
  </si>
  <si>
    <t>Atjaunināts: 20.01.2026.</t>
  </si>
  <si>
    <t>Jelgavas novada pašvaldība</t>
  </si>
  <si>
    <t>Kapitālsabiedrības | Jelgavas novada pašvaldība (jelgavasnovads.lv)</t>
  </si>
  <si>
    <t>Pievienots: 28.04.2026 (uz 01.01.2026.)</t>
  </si>
  <si>
    <t>Jēkabpils novada pašvaldība</t>
  </si>
  <si>
    <t>Kapitālsabiedrības | Jekabpils novada pašvaldība</t>
  </si>
  <si>
    <t xml:space="preserve">trūkst informācijas </t>
  </si>
  <si>
    <t>Gulbenes novada pašvaldība</t>
  </si>
  <si>
    <t>Gulbenes novada pašvaldības kapitālsabiedrības | Gulbenes novada pašvaldība</t>
  </si>
  <si>
    <t>Atjaunināts: 08.02.2026.</t>
  </si>
  <si>
    <t>Dobeles novada pašvaldība</t>
  </si>
  <si>
    <t>Pašvaldības kapitālsabiedrības | Dobeles novada pašvaldība</t>
  </si>
  <si>
    <t>mājas lapā trūkst aktuālas iemaksas budzētā un budžeta izlietojums</t>
  </si>
  <si>
    <t>Atjaunināts: 24.09.2025.</t>
  </si>
  <si>
    <t>Dienvidkurzemes novada pašvaldība</t>
  </si>
  <si>
    <t>Kapitālsabiedrības | Dienvidkurzemes novada pašvaldība (dkn.lv)</t>
  </si>
  <si>
    <t>informācija atjaunota 17.06.2026</t>
  </si>
  <si>
    <t>Daugavpils valstspilsētas pašvaldība</t>
  </si>
  <si>
    <t>Daugavpils.lv</t>
  </si>
  <si>
    <t>Cēsu novada pašvaldība</t>
  </si>
  <si>
    <t>Kapitālsabiedrības, biedrības - cesis.lv</t>
  </si>
  <si>
    <t>Atjaunināts: 28.01.2026 par 2024.g</t>
  </si>
  <si>
    <t>Bauskas novada pašvaldība</t>
  </si>
  <si>
    <t>Kapitālsabiedrības | Bauskas novads</t>
  </si>
  <si>
    <t>Balvu novada pašvaldība</t>
  </si>
  <si>
    <t>Kapitālsabiedrības | Balvu novada pašvaldība (balvi.lv)</t>
  </si>
  <si>
    <t>Augšdaugavas novada pašvaldība</t>
  </si>
  <si>
    <t>Kapitālsabiedrības | Augšdaugavas novads (augsdaugavasnovads.lv)</t>
  </si>
  <si>
    <t>informācija sagatavota pietiekamā apmērā</t>
  </si>
  <si>
    <t>Sagatavots 26.09.2025.</t>
  </si>
  <si>
    <t>Alūksnes novada pašvaldība</t>
  </si>
  <si>
    <t>Kapitāl sabiedrības | Alūksnes novads (aluksne.lv)</t>
  </si>
  <si>
    <t>Informācija atjaunota 21.10.2025.</t>
  </si>
  <si>
    <t>Aizkraukles novada pašvaldība</t>
  </si>
  <si>
    <t>Kapitālsabiedrības | Aizkraukles novada pašvaldība</t>
  </si>
  <si>
    <t>Ādažu novada pašvaldība</t>
  </si>
  <si>
    <t>Kapitālsabiedrības | Ādaži (adazunovads.lv)</t>
  </si>
  <si>
    <t>10) ikgadējais pārskats par atvasinātai publiskai personai piederošām kapitālsabiedrībām un kapitāla daļām, kurā iekļauj arī informāciju par to, kā pašvaldība un tai piederošās kapitālsabiedrības izpildījušas inform. publisk. prasības atbilstoši likumam</t>
  </si>
  <si>
    <t>VĒRTĒJUMS PUNKTOS</t>
  </si>
  <si>
    <t>9. Ziņas par uzsākto kapitālsabiedrības reorganizāciju vai pārveidi</t>
  </si>
  <si>
    <t>8. Ziņas par to, vai pašvaldība ir paredzējusi izbeigt līdzdalību kapitālsabiedrībā</t>
  </si>
  <si>
    <t>7. Kapitālsab. izmaksātās dividendes pašvaldībai un veiktie maksājumi valsts budžetā un pašvaldības budžetos</t>
  </si>
  <si>
    <t>6. Aktuāls apstiprinātais gada pārskats</t>
  </si>
  <si>
    <t>5. Kapitāla daļu turētāja pārstāvis kapitālsabiedrībā</t>
  </si>
  <si>
    <t>4. Kapitālsab. līdzdalība citās sabiedrībās un tās atbilstība likuma nosacījumiem</t>
  </si>
  <si>
    <t>3. Pašvaldības līdzdalības atbilstība likuma nosacījumiem un vispārējais stratēģiskais mērķis</t>
  </si>
  <si>
    <t>2. Kapitālsab. firma, juridiskā adrese, pamatkapitāla lielums un pašvaldības līdzdalības apmērs</t>
  </si>
  <si>
    <t>1. Kapitālsab. saraksts, kas grupēts pēc nozares vai lieluma kritērijiem</t>
  </si>
  <si>
    <t>pārbaudes datums</t>
  </si>
  <si>
    <t>Pašvaldība</t>
  </si>
  <si>
    <t>ziņu nav</t>
  </si>
  <si>
    <t>Vērtējumi no 8.p-9.p.</t>
  </si>
  <si>
    <t>Vērtējumi no 1.p.-7.p</t>
  </si>
  <si>
    <t>Saraksts</t>
  </si>
  <si>
    <t>Atbilstība %</t>
  </si>
  <si>
    <t>Publicēts 6. maijs, 2026 par 2024.gadu</t>
  </si>
  <si>
    <t>Atjaunināts: 26.01.2026.</t>
  </si>
  <si>
    <t>Atjaunināts: 22.01.2026. par 2024.g</t>
  </si>
  <si>
    <t>Atjaunināts: 05.02.2026. par 2024.gadu</t>
  </si>
  <si>
    <t>info no tīmekļa vietnes par informācijas atjauninājumu</t>
  </si>
  <si>
    <t>Atjaunināts: 16.07.2026.</t>
  </si>
  <si>
    <t>Atjaunināts: 30.09.2025.</t>
  </si>
  <si>
    <t>Atjaunināts 06 maijs 2026, informācija par 2023.gadu</t>
  </si>
  <si>
    <t>Publicēts: 11.09.2025. par 2024.gadu</t>
  </si>
  <si>
    <t>Atjaunināts: 15.05.2026.</t>
  </si>
  <si>
    <t>mājas lapaa uzrādās  nedroša</t>
  </si>
  <si>
    <t>dati jāmeklē no pašvaldības gada pārskata</t>
  </si>
  <si>
    <t>Aktualizēts: 10.09.2025.</t>
  </si>
  <si>
    <t>trūkst informācija par divām kapitālsabiedrībām</t>
  </si>
  <si>
    <t>juridiskā adr. un reģ.nr. jāmeklē no gada pārskata</t>
  </si>
  <si>
    <t>pašvaldības mājas lapā nav aktualizēta informācija kopš 2022. gada, vietām kopš 2020.gada,pašvaldība paļaujas tikai uz kapitālsabiedrību sniegto indfoemāciju</t>
  </si>
  <si>
    <t>informācija jāmeklē no gada pārskata</t>
  </si>
  <si>
    <t>Tīmekļa vietne, kurā veikta pārbaude</t>
  </si>
  <si>
    <t>Saņemtie vērtējuma punkti  (par 1.-7.)</t>
  </si>
  <si>
    <t>VĒRTĒJUMS</t>
  </si>
  <si>
    <t>√</t>
  </si>
  <si>
    <t>Mājas lapā info par kap.sab. tikai pie kontaktiem. Madonas novada pašvaldībai norādīta saite uz Cesvaines novada mājaslapā publicēto informāciju par kap.sab., bet tur trūkst aktuāla informācija</t>
  </si>
  <si>
    <t>17.  paziņojumu par korporatīvo pārvaldību par 2025. finanšu gadu</t>
  </si>
  <si>
    <t>100%</t>
  </si>
  <si>
    <r>
      <rPr>
        <sz val="11"/>
        <color theme="1"/>
        <rFont val="Calibri"/>
        <family val="2"/>
        <charset val="186"/>
      </rPr>
      <t xml:space="preserve">virs </t>
    </r>
    <r>
      <rPr>
        <sz val="11"/>
        <color theme="1"/>
        <rFont val="Calibri"/>
        <family val="2"/>
        <charset val="1"/>
        <scheme val="minor"/>
      </rPr>
      <t>75-99%</t>
    </r>
  </si>
  <si>
    <t>&gt;50-75%</t>
  </si>
  <si>
    <t>&gt;30-50%</t>
  </si>
  <si>
    <r>
      <t xml:space="preserve">līdz </t>
    </r>
    <r>
      <rPr>
        <sz val="11"/>
        <color theme="1"/>
        <rFont val="Calibri"/>
        <family val="2"/>
        <charset val="1"/>
      </rPr>
      <t>30%</t>
    </r>
  </si>
  <si>
    <t>0%</t>
  </si>
  <si>
    <t>Vērtējuma piezīme: 16.daļēji (par katra valdes/padomes locekļa atlīdzību inform. ir , bet atalgojuma politikas valdei un padomei nav)</t>
  </si>
  <si>
    <t>Vērtējuma piezīmes: 1. ir (papildu no vidēja termiņa stratēģijas 2019. – 2025.g.); 2.ir (no statūtiem); 6.ir ("Publiskojamā informācija" -&gt; "Finanšu informācija" -&gt; "Dotācijas"); 14. ir (valdes, padome; attiecīgi pie katra norādīts atalgojums)</t>
  </si>
  <si>
    <r>
      <t xml:space="preserve">Vērtējuma piezīme: 2.ir (no statūtiem); 3. daļēji (no gada pārskata un ilgtspējas pārskata); 5. ir ( publicēta dividenžu politika https://www.rs.lv/sites/default/files/akardeons_fails/as_rigas_siltums_dividenzu_politika.pdf); 10. nav (informācija nav atrasta) 11. ir (norādītās precīzas saites uz dažādām ārējo elektronisko iepirkumu sist.); 14. ir (padomes loc. trūkst atzīme par neatkarīgiem padomes loc.) </t>
    </r>
    <r>
      <rPr>
        <u/>
        <sz val="9"/>
        <rFont val="Calibri"/>
        <family val="2"/>
        <scheme val="minor"/>
      </rPr>
      <t xml:space="preserve">info par padomi </t>
    </r>
    <r>
      <rPr>
        <sz val="9"/>
        <rFont val="Calibri"/>
        <family val="2"/>
        <scheme val="minor"/>
      </rPr>
      <t>- https://www.rs.lv/saturs/padome</t>
    </r>
    <r>
      <rPr>
        <u/>
        <sz val="9"/>
        <rFont val="Calibri"/>
        <family val="2"/>
        <scheme val="minor"/>
      </rPr>
      <t xml:space="preserve"> par valdi</t>
    </r>
    <r>
      <rPr>
        <sz val="9"/>
        <rFont val="Calibri"/>
        <family val="2"/>
        <scheme val="minor"/>
      </rPr>
      <t>- https://www.rs.lv/saturs/valde); 15. ir (akcionāru pieņemtie lēmumi atsevišķi), 16. ir  (politika //www.rs.lv/sites/default/files/akardeons_fails/as_rigas_silums_valdes_un_padomes_atlidzibas_politika.pdf)</t>
    </r>
  </si>
  <si>
    <t>Vērtējuma piezīme: 2. ir (no statūtiem); 5. ir (par divid. nav inform); 6.ir (no gada pārsk. Un informācija par deleģētēšanas pakalpojumu līgumu izpildi), 16.ir (valdes un padomes atalgojuma politika https://www.rigasnami.lv/uploads/files/14.%20Valdes%20un%20padomes%20atalgojuma%20politika_2026.pdf), 18. nav (par 2024. gadu bija)</t>
  </si>
  <si>
    <t>Vērtējuma piezīmes: 2. ir (no statūtiem); 16. daļēji (nav publiskotas izmaksātās atlīdzības, atalgojuma politika valdei un padomei ir)</t>
  </si>
  <si>
    <t>Vērtējuma piezīme:  5.ir (par divid. nav inform.);14. daļēji (trūkst pilnv. termiņi)</t>
  </si>
  <si>
    <t>SIA "Daugavpils ūdens"</t>
  </si>
  <si>
    <t>SIA "Daugavpils satiksme"</t>
  </si>
  <si>
    <t>Vērtējuma piezīme: 2. ir ( no statūtiem); 9. ir (norādīts, ka neveic ziedošanu (dāvināšanu)); 13. ir (valdes nolikums); 14. daļēji (vienam valdes loc. trūkst profes. darba pieredzes, izgl. apraksts un amati citās sab.; padome nav izveidota); 15. ir (informācija pie  sadaļas SIA "Vidzemes slimnīcas" dalībnieku sapulce); 16. daļēji (pie atalgojuma politikas principi valdes loc. atalg., padome nav izveidota, trūkst informācija par izmaksāto atlagojumu)</t>
  </si>
  <si>
    <t>Vērtējuma piezīme: 1. daļēji (no stratēģijas, nav skaidri formulēts);  5. ir (par divid. nav inform.); 15. ir (informāciju grūti atrast, nav pārskatāms) ; 16.nav (atalgojuma politikas neietver valdi; nav informācija par izmaksātajām atlīdzībām.)</t>
  </si>
  <si>
    <t>Vērtējuma piezīme: 4. daļēji (nav  publicēts 2025.gada pārskats); 5. daļēji (nav publicēta inform. par 2025.gadu, par divid. nav inform.); 6. daļeji (nav informācijas par 2025.gadu); 11. ir ( vispārēja saite uz EIS);  14. daļēji (trūkst valdes profes. darba pieredzes, izgl. apraksti un amati citās sab.; padome nav izveidota); 16.daļēji (atalgojuma politikas princ., ietverta inform. par valdes atalg. minimālā apmērā bez politikas.; nav informācija par izmaksātajām atlīdzībām.)</t>
  </si>
  <si>
    <t>Vērtējuma piezīme:1.un 2.ir (no stratēģijas); 3. daļēji (informācija par finanšu rezultātiem par 2025.gadu nav, tīmekļa vietnē tikai vēsturiekie dati); 7. daļēji (informācija par īpašuma struktūru nav atjaunota, nav informācijas par valsts līdzdalību); 10. daļēji (ziedojumu saraksts līdz 2021. gadam); 11. ir (publicēts saraksts; norādītā saite https://www.iub.gov.lv/lv/node/882 uz IUB lapu nedarbojas); 15. daļēji (tikai līdz 2023.gadam); 16. daļēji (inform. par par valdes loc. izmaksāto atalgojumu ir, nav valdes locekļu atlīdzības politikas)</t>
  </si>
  <si>
    <t>Ir</t>
  </si>
  <si>
    <t>Daļēji</t>
  </si>
  <si>
    <t>Nav</t>
  </si>
  <si>
    <t>90% un vairāk</t>
  </si>
  <si>
    <t>Vidējā atbilstība</t>
  </si>
  <si>
    <t>Atbilstība</t>
  </si>
  <si>
    <t>Kapitālsabiedrība</t>
  </si>
  <si>
    <t>Lielo kapitālsabiedrību rezultāti</t>
  </si>
  <si>
    <t>Kritēriju izpilde pašvaldībās</t>
  </si>
  <si>
    <t>Galvenie secinājumi
• 2 pašvaldības sasniedz 100% atbilstību.
• Būtiskākās nepilnības koncentrējas kritērijos par informācijas grupēšanu/aktualizēšanu un budžeta maksājumiem.
• Daļai pašvaldību informācija ir novecojusi vai izkaisīta vairākās sadaļās.
• Ikgadējā pārskata publicēšana nav vienmērīgi nodrošināta.</t>
  </si>
  <si>
    <t>Zemākie 5</t>
  </si>
  <si>
    <t>TOP 5</t>
  </si>
  <si>
    <t>TOP un zemākie rezultāti</t>
  </si>
  <si>
    <t>Pašvaldību rezultātu sadalījums</t>
  </si>
  <si>
    <t>Pilna atbilstība</t>
  </si>
  <si>
    <t>Pašvaldības ar ≥75%</t>
  </si>
  <si>
    <t>Mediāna</t>
  </si>
  <si>
    <t>Pašvaldības</t>
  </si>
  <si>
    <t>Pārbaudes periods: 2026. gada 20.–22. jūlijs | Datu avots: darba failā apkopotie tīmekļvietņu vērtējumi</t>
  </si>
  <si>
    <t>Pašvaldību kapitālsabiedrību informācijas publiskošanas Informācijas panelis</t>
  </si>
  <si>
    <t>Pārbaudes datums</t>
  </si>
  <si>
    <t>Aktualitātes informācija</t>
  </si>
  <si>
    <t>Tīmekļvietne</t>
  </si>
  <si>
    <t>1. saraksts</t>
  </si>
  <si>
    <t>2. pamatdati</t>
  </si>
  <si>
    <t>3. mērķi</t>
  </si>
  <si>
    <t>4. līdzdalība</t>
  </si>
  <si>
    <t>5. pārstāvis</t>
  </si>
  <si>
    <t>6. gada pārskats</t>
  </si>
  <si>
    <t>7. maksājumi</t>
  </si>
  <si>
    <t>8. izbeigšana</t>
  </si>
  <si>
    <t>9. reorganizācija</t>
  </si>
  <si>
    <t>10. ikgadējais pārskats</t>
  </si>
  <si>
    <t>Vērtējuma piezīme: 2.ir (no statūtiem); 3. daļēji (no gada pārskata un ilgtspējas pārskata); 5. ir ( publicēta dividenžu politika https://www.rs.lv/sites/default/files/akardeons_fails/as_rigas_siltums_dividenzu_politika.pdf); 10. nav (informācija nav atrasta) 11. ir (norādītās precīzas saites uz dažādām ārējo elektronisko iepirkumu sist.); 14. ir (padomes loc. trūkst atzīme par neatkarīgiem padomes loc.) info par padomi - https://www.rs.lv/saturs/padome par valdi- https://www.rs.lv/saturs/valde); 15. ir (akcionāru pieņemtie lēmumi atsevišķi), 16. ir  (politika //www.rs.lv/sites/default/files/akardeons_fails/as_rigas_silums_valdes_un_padomes_atlidzibas_politika.pdf)</t>
  </si>
  <si>
    <t>Atbilstības grupa</t>
  </si>
  <si>
    <t>Skaits</t>
  </si>
  <si>
    <t>Kritērijs</t>
  </si>
  <si>
    <t>Pilnībā</t>
  </si>
  <si>
    <t>1. Grupēts saraksts</t>
  </si>
  <si>
    <t>76–99%</t>
  </si>
  <si>
    <t>2. Pamatdati</t>
  </si>
  <si>
    <t>51–75%</t>
  </si>
  <si>
    <t>3. Mērķi</t>
  </si>
  <si>
    <t>31–50%</t>
  </si>
  <si>
    <t>4. Līdzdalība</t>
  </si>
  <si>
    <t>Līdz 30%</t>
  </si>
  <si>
    <t>5. Pārstāvis</t>
  </si>
  <si>
    <t>6. Gada pārskats</t>
  </si>
  <si>
    <t>7. Maksājumi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</si>
</sst>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[$-426]yyyy/mm/dd"/>
    <numFmt numFmtId="166" formatCode="0.0%"/>
    <numFmt numFmtId="167" formatCode="yyyy\-mm\-dd\ h:mm:ss"/>
  </numFmts>
  <fonts count="60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charset val="1"/>
      <scheme val="minor"/>
    </font>
    <font>
      <u/>
      <sz val="9"/>
      <color theme="10"/>
      <name val="Calibri"/>
      <family val="2"/>
      <scheme val="minor"/>
    </font>
    <font>
      <b/>
      <sz val="9"/>
      <name val="Calibri"/>
      <family val="2"/>
      <scheme val="minor"/>
    </font>
    <font>
      <i/>
      <u/>
      <sz val="9"/>
      <color theme="9" tint="-0.499984740745262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i/>
      <u/>
      <sz val="9"/>
      <color rgb="FF000000"/>
      <name val="Calibri"/>
      <family val="2"/>
      <scheme val="minor"/>
    </font>
    <font>
      <i/>
      <sz val="9"/>
      <color rgb="FF000000"/>
      <name val="Calibri"/>
      <family val="2"/>
      <scheme val="minor"/>
    </font>
    <font>
      <i/>
      <sz val="9"/>
      <color theme="9" tint="-0.499984740745262"/>
      <name val="Calibri"/>
      <family val="2"/>
      <scheme val="minor"/>
    </font>
    <font>
      <i/>
      <u/>
      <sz val="9"/>
      <color theme="10"/>
      <name val="Calibri"/>
      <family val="2"/>
      <scheme val="minor"/>
    </font>
    <font>
      <i/>
      <sz val="9"/>
      <name val="Calibri"/>
      <family val="2"/>
      <scheme val="minor"/>
    </font>
    <font>
      <u/>
      <sz val="9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9"/>
      <name val="Calibri"/>
      <family val="2"/>
      <scheme val="minor"/>
    </font>
    <font>
      <b/>
      <sz val="9"/>
      <color indexed="81"/>
      <name val="Tahoma"/>
      <family val="2"/>
      <charset val="186"/>
    </font>
    <font>
      <sz val="9"/>
      <color indexed="81"/>
      <name val="Tahoma"/>
      <family val="2"/>
      <charset val="186"/>
    </font>
    <font>
      <sz val="9"/>
      <color theme="1"/>
      <name val="Aptos"/>
      <family val="2"/>
    </font>
    <font>
      <sz val="11"/>
      <color rgb="FF000000"/>
      <name val="Calibri"/>
      <family val="2"/>
      <charset val="186"/>
    </font>
    <font>
      <sz val="9"/>
      <color rgb="FF2A4390"/>
      <name val="Aptos"/>
      <family val="2"/>
    </font>
    <font>
      <b/>
      <sz val="9"/>
      <color rgb="FF2A4390"/>
      <name val="Aptos"/>
      <family val="2"/>
    </font>
    <font>
      <b/>
      <sz val="9"/>
      <color rgb="FF002060"/>
      <name val="Aptos"/>
      <family val="2"/>
    </font>
    <font>
      <u/>
      <sz val="9"/>
      <color rgb="FF002060"/>
      <name val="Aptos"/>
      <family val="2"/>
    </font>
    <font>
      <sz val="9"/>
      <color theme="4" tint="-0.249977111117893"/>
      <name val="Aptos"/>
      <family val="2"/>
    </font>
    <font>
      <u/>
      <sz val="9"/>
      <color theme="4" tint="-0.249977111117893"/>
      <name val="Aptos"/>
      <family val="2"/>
    </font>
    <font>
      <sz val="9"/>
      <color rgb="FF002060"/>
      <name val="Aptos"/>
      <family val="2"/>
    </font>
    <font>
      <sz val="11"/>
      <color theme="1"/>
      <name val="Calibri"/>
      <family val="2"/>
      <charset val="186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theme="1"/>
      <name val="Calibri"/>
      <family val="2"/>
      <charset val="1"/>
    </font>
    <font>
      <sz val="9"/>
      <name val="Aptos"/>
      <family val="2"/>
    </font>
    <font>
      <sz val="10"/>
      <name val="Calibri"/>
      <family val="2"/>
      <charset val="186"/>
      <scheme val="minor"/>
    </font>
    <font>
      <b/>
      <sz val="9"/>
      <color theme="1"/>
      <name val="Calibri"/>
      <family val="2"/>
      <charset val="186"/>
      <scheme val="minor"/>
    </font>
    <font>
      <u/>
      <sz val="9"/>
      <color theme="10"/>
      <name val="Calibri"/>
      <family val="2"/>
      <charset val="1"/>
      <scheme val="minor"/>
    </font>
    <font>
      <u/>
      <sz val="9"/>
      <color rgb="FFFF0000"/>
      <name val="Calibri"/>
      <family val="2"/>
      <charset val="1"/>
      <scheme val="minor"/>
    </font>
    <font>
      <b/>
      <sz val="9"/>
      <color rgb="FF000000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  <font>
      <sz val="8"/>
      <color theme="1"/>
      <name val="Calibri"/>
      <family val="2"/>
      <charset val="1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sz val="20"/>
      <color rgb="FFFFFFFF"/>
      <name val="Calibri"/>
      <family val="2"/>
      <charset val="186"/>
    </font>
    <font>
      <sz val="11"/>
      <color theme="1" tint="0.14999847407452621"/>
      <name val="Calibri"/>
      <family val="2"/>
      <charset val="186"/>
      <scheme val="minor"/>
    </font>
    <font>
      <b/>
      <sz val="11"/>
      <color theme="1" tint="0.14999847407452621"/>
      <name val="Calibri"/>
      <family val="2"/>
      <charset val="186"/>
    </font>
    <font>
      <sz val="11"/>
      <color theme="1" tint="0.14999847407452621"/>
      <name val="Calibri"/>
      <family val="2"/>
      <charset val="186"/>
    </font>
    <font>
      <b/>
      <sz val="11"/>
      <color rgb="FFFFFFFF"/>
      <name val="Calibri"/>
      <family val="2"/>
      <charset val="186"/>
    </font>
    <font>
      <b/>
      <sz val="12"/>
      <color rgb="FFFFFFFF"/>
      <name val="Calibri"/>
      <family val="2"/>
      <charset val="186"/>
    </font>
    <font>
      <sz val="11"/>
      <color rgb="FF7F6000"/>
      <name val="Aptos"/>
      <family val="2"/>
    </font>
    <font>
      <sz val="11"/>
      <color rgb="FF008000"/>
      <name val="Calibri"/>
      <family val="2"/>
      <charset val="186"/>
    </font>
    <font>
      <b/>
      <sz val="22"/>
      <color rgb="FFFFFFFF"/>
      <name val="Aptos Display"/>
      <family val="2"/>
    </font>
    <font>
      <b/>
      <sz val="10"/>
      <color rgb="FF666666"/>
      <name val="Aptos"/>
      <family val="2"/>
    </font>
    <font>
      <i/>
      <sz val="10"/>
      <color rgb="FF666666"/>
      <name val="Aptos"/>
      <family val="2"/>
    </font>
    <font>
      <b/>
      <sz val="11"/>
      <color rgb="FFFFFFFF"/>
      <name val="Aptos"/>
      <family val="2"/>
    </font>
    <font>
      <sz val="10"/>
      <color rgb="FF008000"/>
      <name val="Aptos"/>
      <family val="2"/>
    </font>
    <font>
      <sz val="10"/>
      <color rgb="FF000000"/>
      <name val="Aptos"/>
      <family val="2"/>
    </font>
  </fonts>
  <fills count="1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DFDFDF"/>
        <bgColor rgb="FF000000"/>
      </patternFill>
    </fill>
    <fill>
      <patternFill patternType="solid">
        <fgColor rgb="FFDAF0E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2"/>
        <bgColor indexed="64"/>
      </patternFill>
    </fill>
    <fill>
      <patternFill patternType="solid">
        <fgColor rgb="FF7030A0"/>
      </patternFill>
    </fill>
    <fill>
      <patternFill patternType="solid">
        <fgColor rgb="FFF4CCCC"/>
      </patternFill>
    </fill>
    <fill>
      <patternFill patternType="solid">
        <fgColor rgb="FFFCE4D6"/>
      </patternFill>
    </fill>
    <fill>
      <patternFill patternType="solid">
        <fgColor rgb="FFE2F0D9"/>
      </patternFill>
    </fill>
    <fill>
      <patternFill patternType="solid">
        <fgColor rgb="FF00A6A6"/>
      </patternFill>
    </fill>
    <fill>
      <patternFill patternType="solid">
        <fgColor rgb="FF17365D"/>
      </patternFill>
    </fill>
    <fill>
      <patternFill patternType="solid">
        <fgColor rgb="FFF4B183"/>
      </patternFill>
    </fill>
    <fill>
      <patternFill patternType="solid">
        <fgColor rgb="FF70AD47"/>
      </patternFill>
    </fill>
    <fill>
      <patternFill patternType="solid">
        <fgColor rgb="FF2F75B5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  <diagonal/>
    </border>
  </borders>
  <cellStyleXfs count="8">
    <xf numFmtId="0" fontId="0" fillId="0" borderId="0"/>
    <xf numFmtId="0" fontId="5" fillId="0" borderId="0" applyNumberFormat="0" applyFill="0" applyBorder="0" applyAlignment="0" applyProtection="0"/>
    <xf numFmtId="0" fontId="2" fillId="0" borderId="0"/>
    <xf numFmtId="0" fontId="23" fillId="0" borderId="0"/>
    <xf numFmtId="9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32" fillId="6" borderId="0" applyNumberFormat="0" applyBorder="0" applyAlignment="0" applyProtection="0"/>
    <xf numFmtId="0" fontId="33" fillId="7" borderId="0" applyNumberFormat="0" applyBorder="0" applyAlignment="0" applyProtection="0"/>
  </cellStyleXfs>
  <cellXfs count="131">
    <xf numFmtId="0" fontId="0" fillId="0" borderId="0" xfId="0"/>
    <xf numFmtId="0" fontId="4" fillId="2" borderId="0" xfId="0" applyFont="1" applyFill="1" applyAlignment="1">
      <alignment horizontal="center" vertical="center"/>
    </xf>
    <xf numFmtId="0" fontId="6" fillId="2" borderId="0" xfId="1" applyFont="1" applyFill="1" applyBorder="1" applyAlignment="1">
      <alignment vertical="center"/>
    </xf>
    <xf numFmtId="0" fontId="4" fillId="2" borderId="0" xfId="0" applyFont="1" applyFill="1" applyAlignment="1">
      <alignment horizontal="left"/>
    </xf>
    <xf numFmtId="0" fontId="4" fillId="2" borderId="0" xfId="0" applyFont="1" applyFill="1"/>
    <xf numFmtId="0" fontId="6" fillId="2" borderId="0" xfId="1" applyFont="1" applyFill="1" applyBorder="1" applyAlignment="1">
      <alignment horizontal="left" vertical="center"/>
    </xf>
    <xf numFmtId="0" fontId="7" fillId="2" borderId="0" xfId="0" applyFont="1" applyFill="1" applyAlignment="1">
      <alignment vertical="center"/>
    </xf>
    <xf numFmtId="0" fontId="6" fillId="2" borderId="0" xfId="1" applyFont="1" applyFill="1" applyBorder="1" applyAlignment="1">
      <alignment horizontal="right" vertical="center"/>
    </xf>
    <xf numFmtId="0" fontId="4" fillId="0" borderId="0" xfId="0" applyFont="1"/>
    <xf numFmtId="0" fontId="6" fillId="0" borderId="0" xfId="1" applyFont="1" applyFill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textRotation="90"/>
    </xf>
    <xf numFmtId="14" fontId="10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12" fillId="0" borderId="0" xfId="0" applyFont="1" applyAlignment="1">
      <alignment horizontal="center" wrapText="1"/>
    </xf>
    <xf numFmtId="0" fontId="13" fillId="0" borderId="0" xfId="0" applyFont="1" applyAlignment="1">
      <alignment horizontal="left" vertical="top" wrapText="1"/>
    </xf>
    <xf numFmtId="164" fontId="10" fillId="3" borderId="0" xfId="0" applyNumberFormat="1" applyFont="1" applyFill="1" applyAlignment="1">
      <alignment horizontal="center" vertical="center"/>
    </xf>
    <xf numFmtId="0" fontId="6" fillId="0" borderId="0" xfId="1" applyFont="1" applyFill="1" applyBorder="1" applyAlignment="1" applyProtection="1">
      <alignment horizontal="left" vertical="center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6" fillId="2" borderId="0" xfId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horizontal="center" vertical="center" wrapText="1"/>
    </xf>
    <xf numFmtId="0" fontId="14" fillId="0" borderId="0" xfId="1" applyFont="1" applyFill="1" applyBorder="1" applyAlignment="1">
      <alignment horizontal="left" vertical="top" wrapText="1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3" borderId="0" xfId="0" applyFont="1" applyFill="1" applyAlignment="1">
      <alignment horizontal="center" vertical="center"/>
    </xf>
    <xf numFmtId="0" fontId="15" fillId="0" borderId="0" xfId="0" applyFont="1" applyAlignment="1">
      <alignment horizontal="left" vertical="top" wrapText="1"/>
    </xf>
    <xf numFmtId="1" fontId="10" fillId="3" borderId="0" xfId="0" applyNumberFormat="1" applyFont="1" applyFill="1" applyAlignment="1">
      <alignment horizontal="center" vertical="center"/>
    </xf>
    <xf numFmtId="0" fontId="6" fillId="2" borderId="0" xfId="1" applyFont="1" applyFill="1" applyAlignment="1">
      <alignment horizontal="center" vertical="center" wrapText="1"/>
    </xf>
    <xf numFmtId="0" fontId="6" fillId="2" borderId="0" xfId="1" applyFont="1" applyFill="1" applyBorder="1" applyAlignment="1">
      <alignment horizontal="center" vertical="center"/>
    </xf>
    <xf numFmtId="0" fontId="17" fillId="2" borderId="0" xfId="0" applyFont="1" applyFill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/>
    </xf>
    <xf numFmtId="165" fontId="6" fillId="2" borderId="0" xfId="1" applyNumberFormat="1" applyFont="1" applyFill="1" applyBorder="1" applyAlignment="1">
      <alignment horizontal="center" vertical="center" wrapText="1"/>
    </xf>
    <xf numFmtId="165" fontId="6" fillId="0" borderId="0" xfId="1" applyNumberFormat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top" wrapText="1"/>
    </xf>
    <xf numFmtId="0" fontId="18" fillId="0" borderId="0" xfId="0" applyFont="1" applyAlignment="1">
      <alignment vertical="center"/>
    </xf>
    <xf numFmtId="0" fontId="17" fillId="0" borderId="0" xfId="0" applyFont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0" xfId="1" applyFont="1" applyFill="1" applyBorder="1" applyAlignment="1">
      <alignment horizontal="center" vertical="center" wrapText="1"/>
    </xf>
    <xf numFmtId="0" fontId="6" fillId="0" borderId="0" xfId="1" applyFont="1" applyAlignment="1">
      <alignment vertical="center"/>
    </xf>
    <xf numFmtId="0" fontId="9" fillId="0" borderId="0" xfId="0" applyFont="1"/>
    <xf numFmtId="0" fontId="22" fillId="0" borderId="0" xfId="2" applyFont="1" applyAlignment="1">
      <alignment horizontal="center"/>
    </xf>
    <xf numFmtId="0" fontId="24" fillId="0" borderId="0" xfId="3" applyFont="1"/>
    <xf numFmtId="0" fontId="22" fillId="0" borderId="0" xfId="2" applyFont="1"/>
    <xf numFmtId="0" fontId="22" fillId="0" borderId="0" xfId="2" applyFont="1" applyAlignment="1">
      <alignment wrapText="1"/>
    </xf>
    <xf numFmtId="0" fontId="25" fillId="4" borderId="0" xfId="3" applyFont="1" applyFill="1" applyAlignment="1">
      <alignment horizontal="center" vertical="center" wrapText="1"/>
    </xf>
    <xf numFmtId="0" fontId="22" fillId="0" borderId="0" xfId="2" applyFont="1" applyAlignment="1">
      <alignment horizontal="center" wrapText="1"/>
    </xf>
    <xf numFmtId="0" fontId="2" fillId="0" borderId="0" xfId="2"/>
    <xf numFmtId="0" fontId="2" fillId="0" borderId="1" xfId="2" applyBorder="1" applyAlignment="1">
      <alignment horizontal="center"/>
    </xf>
    <xf numFmtId="0" fontId="2" fillId="0" borderId="1" xfId="2" applyBorder="1"/>
    <xf numFmtId="9" fontId="22" fillId="0" borderId="0" xfId="4" applyFont="1" applyAlignment="1">
      <alignment horizontal="center"/>
    </xf>
    <xf numFmtId="0" fontId="26" fillId="4" borderId="0" xfId="3" applyFont="1" applyFill="1" applyAlignment="1">
      <alignment horizontal="center" vertical="center"/>
    </xf>
    <xf numFmtId="0" fontId="25" fillId="4" borderId="0" xfId="3" applyFont="1" applyFill="1" applyAlignment="1">
      <alignment horizontal="center" vertical="center"/>
    </xf>
    <xf numFmtId="0" fontId="27" fillId="0" borderId="0" xfId="5" applyFont="1"/>
    <xf numFmtId="0" fontId="28" fillId="0" borderId="0" xfId="3" applyFont="1"/>
    <xf numFmtId="14" fontId="24" fillId="0" borderId="0" xfId="3" applyNumberFormat="1" applyFont="1"/>
    <xf numFmtId="0" fontId="29" fillId="0" borderId="0" xfId="3" applyFont="1"/>
    <xf numFmtId="0" fontId="30" fillId="0" borderId="0" xfId="3" applyFont="1"/>
    <xf numFmtId="0" fontId="22" fillId="5" borderId="0" xfId="2" applyFont="1" applyFill="1" applyAlignment="1">
      <alignment wrapText="1"/>
    </xf>
    <xf numFmtId="0" fontId="31" fillId="0" borderId="1" xfId="2" applyFont="1" applyBorder="1"/>
    <xf numFmtId="0" fontId="22" fillId="0" borderId="0" xfId="2" applyFont="1" applyAlignment="1">
      <alignment horizontal="center" vertical="center" wrapText="1"/>
    </xf>
    <xf numFmtId="0" fontId="35" fillId="0" borderId="0" xfId="2" applyFont="1" applyAlignment="1">
      <alignment wrapText="1"/>
    </xf>
    <xf numFmtId="0" fontId="5" fillId="2" borderId="0" xfId="1" applyFill="1" applyBorder="1" applyAlignment="1">
      <alignment horizontal="center" vertical="center" wrapText="1"/>
    </xf>
    <xf numFmtId="0" fontId="36" fillId="0" borderId="0" xfId="0" applyFont="1" applyAlignment="1">
      <alignment horizontal="center"/>
    </xf>
    <xf numFmtId="0" fontId="3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9" fontId="1" fillId="0" borderId="0" xfId="0" quotePrefix="1" applyNumberFormat="1" applyFont="1"/>
    <xf numFmtId="0" fontId="1" fillId="0" borderId="0" xfId="0" applyFont="1"/>
    <xf numFmtId="0" fontId="31" fillId="0" borderId="0" xfId="0" applyFont="1"/>
    <xf numFmtId="0" fontId="0" fillId="0" borderId="0" xfId="0" quotePrefix="1"/>
    <xf numFmtId="0" fontId="37" fillId="2" borderId="2" xfId="0" applyFont="1" applyFill="1" applyBorder="1" applyAlignment="1">
      <alignment horizontal="center" vertical="center"/>
    </xf>
    <xf numFmtId="0" fontId="38" fillId="2" borderId="0" xfId="1" applyFont="1" applyFill="1" applyBorder="1" applyAlignment="1">
      <alignment horizontal="center" vertical="center" wrapText="1"/>
    </xf>
    <xf numFmtId="0" fontId="38" fillId="2" borderId="0" xfId="1" applyFont="1" applyFill="1" applyAlignment="1">
      <alignment horizontal="center" vertical="center" wrapText="1"/>
    </xf>
    <xf numFmtId="0" fontId="39" fillId="2" borderId="0" xfId="1" applyFont="1" applyFill="1" applyAlignment="1">
      <alignment horizontal="center" vertical="center" wrapText="1"/>
    </xf>
    <xf numFmtId="165" fontId="38" fillId="2" borderId="0" xfId="1" applyNumberFormat="1" applyFont="1" applyFill="1" applyBorder="1" applyAlignment="1">
      <alignment horizontal="center" vertical="center" wrapText="1"/>
    </xf>
    <xf numFmtId="0" fontId="38" fillId="2" borderId="0" xfId="1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14" fontId="10" fillId="0" borderId="0" xfId="0" applyNumberFormat="1" applyFont="1" applyAlignment="1">
      <alignment vertical="center" wrapText="1"/>
    </xf>
    <xf numFmtId="14" fontId="9" fillId="0" borderId="0" xfId="0" applyNumberFormat="1" applyFont="1" applyAlignment="1">
      <alignment vertical="center" wrapText="1"/>
    </xf>
    <xf numFmtId="14" fontId="9" fillId="0" borderId="0" xfId="0" applyNumberFormat="1" applyFont="1" applyAlignment="1">
      <alignment horizontal="right" vertical="center" wrapText="1"/>
    </xf>
    <xf numFmtId="0" fontId="38" fillId="2" borderId="0" xfId="1" applyFont="1" applyFill="1" applyBorder="1" applyAlignment="1">
      <alignment horizontal="left" vertical="center"/>
    </xf>
    <xf numFmtId="0" fontId="40" fillId="0" borderId="0" xfId="0" applyFont="1" applyAlignment="1">
      <alignment horizontal="center" vertical="center" textRotation="90"/>
    </xf>
    <xf numFmtId="0" fontId="40" fillId="8" borderId="1" xfId="0" applyFont="1" applyFill="1" applyBorder="1" applyAlignment="1">
      <alignment horizontal="center" vertical="center" wrapText="1"/>
    </xf>
    <xf numFmtId="0" fontId="41" fillId="0" borderId="1" xfId="0" applyFont="1" applyBorder="1" applyAlignment="1">
      <alignment horizontal="right" vertical="center"/>
    </xf>
    <xf numFmtId="0" fontId="40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18" fillId="0" borderId="0" xfId="0" applyFont="1"/>
    <xf numFmtId="0" fontId="43" fillId="0" borderId="0" xfId="0" applyFont="1"/>
    <xf numFmtId="0" fontId="44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42" fillId="0" borderId="1" xfId="0" applyFont="1" applyBorder="1" applyAlignment="1">
      <alignment horizontal="center" vertical="center"/>
    </xf>
    <xf numFmtId="0" fontId="45" fillId="0" borderId="0" xfId="0" applyFont="1" applyAlignment="1">
      <alignment horizontal="center" vertical="center" textRotation="90"/>
    </xf>
    <xf numFmtId="1" fontId="9" fillId="0" borderId="0" xfId="0" applyNumberFormat="1" applyFont="1"/>
    <xf numFmtId="1" fontId="9" fillId="0" borderId="0" xfId="6" applyNumberFormat="1" applyFont="1" applyFill="1"/>
    <xf numFmtId="1" fontId="9" fillId="0" borderId="0" xfId="7" applyNumberFormat="1" applyFont="1" applyFill="1"/>
    <xf numFmtId="2" fontId="9" fillId="0" borderId="0" xfId="0" applyNumberFormat="1" applyFont="1"/>
    <xf numFmtId="2" fontId="9" fillId="0" borderId="0" xfId="6" applyNumberFormat="1" applyFont="1" applyFill="1"/>
    <xf numFmtId="2" fontId="9" fillId="0" borderId="0" xfId="7" applyNumberFormat="1" applyFont="1" applyFill="1"/>
    <xf numFmtId="0" fontId="47" fillId="0" borderId="0" xfId="0" applyFont="1"/>
    <xf numFmtId="0" fontId="48" fillId="0" borderId="0" xfId="0" applyFont="1"/>
    <xf numFmtId="166" fontId="47" fillId="10" borderId="0" xfId="0" applyNumberFormat="1" applyFont="1" applyFill="1"/>
    <xf numFmtId="0" fontId="49" fillId="0" borderId="0" xfId="0" applyFont="1"/>
    <xf numFmtId="166" fontId="47" fillId="11" borderId="0" xfId="0" applyNumberFormat="1" applyFont="1" applyFill="1"/>
    <xf numFmtId="166" fontId="47" fillId="12" borderId="0" xfId="0" applyNumberFormat="1" applyFont="1" applyFill="1"/>
    <xf numFmtId="0" fontId="50" fillId="13" borderId="0" xfId="0" applyFont="1" applyFill="1"/>
    <xf numFmtId="166" fontId="0" fillId="10" borderId="0" xfId="0" applyNumberFormat="1" applyFill="1"/>
    <xf numFmtId="0" fontId="53" fillId="0" borderId="0" xfId="0" applyFont="1"/>
    <xf numFmtId="166" fontId="0" fillId="12" borderId="0" xfId="0" applyNumberFormat="1" applyFill="1"/>
    <xf numFmtId="0" fontId="55" fillId="0" borderId="0" xfId="0" applyFont="1" applyAlignment="1">
      <alignment horizontal="center"/>
    </xf>
    <xf numFmtId="0" fontId="57" fillId="14" borderId="0" xfId="0" applyFont="1" applyFill="1"/>
    <xf numFmtId="0" fontId="58" fillId="0" borderId="0" xfId="0" applyFont="1"/>
    <xf numFmtId="167" fontId="58" fillId="0" borderId="0" xfId="0" applyNumberFormat="1" applyFont="1"/>
    <xf numFmtId="0" fontId="59" fillId="0" borderId="0" xfId="0" applyFont="1"/>
    <xf numFmtId="0" fontId="54" fillId="14" borderId="0" xfId="0" applyFont="1" applyFill="1" applyAlignment="1">
      <alignment horizontal="left" vertical="center"/>
    </xf>
    <xf numFmtId="0" fontId="0" fillId="0" borderId="0" xfId="0"/>
    <xf numFmtId="0" fontId="56" fillId="0" borderId="0" xfId="0" applyFont="1"/>
    <xf numFmtId="1" fontId="54" fillId="17" borderId="3" xfId="0" applyNumberFormat="1" applyFont="1" applyFill="1" applyBorder="1" applyAlignment="1">
      <alignment horizontal="center" vertical="center"/>
    </xf>
    <xf numFmtId="0" fontId="0" fillId="0" borderId="3" xfId="0" applyBorder="1"/>
    <xf numFmtId="166" fontId="54" fillId="13" borderId="3" xfId="0" applyNumberFormat="1" applyFont="1" applyFill="1" applyBorder="1" applyAlignment="1">
      <alignment horizontal="center" vertical="center"/>
    </xf>
    <xf numFmtId="166" fontId="54" fillId="16" borderId="3" xfId="0" applyNumberFormat="1" applyFont="1" applyFill="1" applyBorder="1" applyAlignment="1">
      <alignment horizontal="center" vertical="center"/>
    </xf>
    <xf numFmtId="1" fontId="54" fillId="9" borderId="3" xfId="0" applyNumberFormat="1" applyFont="1" applyFill="1" applyBorder="1" applyAlignment="1">
      <alignment horizontal="center" vertical="center"/>
    </xf>
    <xf numFmtId="1" fontId="54" fillId="15" borderId="3" xfId="0" applyNumberFormat="1" applyFont="1" applyFill="1" applyBorder="1" applyAlignment="1">
      <alignment horizontal="center" vertical="center"/>
    </xf>
    <xf numFmtId="0" fontId="51" fillId="14" borderId="0" xfId="0" applyFont="1" applyFill="1" applyAlignment="1">
      <alignment horizontal="left"/>
    </xf>
    <xf numFmtId="0" fontId="52" fillId="11" borderId="3" xfId="0" applyFont="1" applyFill="1" applyBorder="1" applyAlignment="1">
      <alignment vertical="top" wrapText="1"/>
    </xf>
    <xf numFmtId="166" fontId="46" fillId="9" borderId="0" xfId="0" applyNumberFormat="1" applyFont="1" applyFill="1" applyAlignment="1">
      <alignment horizontal="center" vertical="center"/>
    </xf>
    <xf numFmtId="0" fontId="46" fillId="9" borderId="0" xfId="0" applyFont="1" applyFill="1" applyAlignment="1">
      <alignment horizontal="center" vertical="center"/>
    </xf>
  </cellXfs>
  <cellStyles count="8">
    <cellStyle name="Bad" xfId="7" builtinId="27"/>
    <cellStyle name="Good" xfId="6" builtinId="26"/>
    <cellStyle name="Hyperlink" xfId="1" builtinId="8"/>
    <cellStyle name="Hyperlink 2" xfId="5" xr:uid="{F37C09C6-B59B-4C25-8C72-1D35142721B3}"/>
    <cellStyle name="Normal" xfId="0" builtinId="0"/>
    <cellStyle name="Normal 2" xfId="2" xr:uid="{9EAA1EA3-4C05-4290-AAD4-6E86D7F0967C}"/>
    <cellStyle name="Normal 2 2" xfId="3" xr:uid="{AA721DBF-9C4E-4085-A076-204F975BA653}"/>
    <cellStyle name="Per cent 2" xfId="4" xr:uid="{3BDFC6F0-62C2-45A9-B47A-90A20B7B55AB}"/>
  </cellStyles>
  <dxfs count="1">
    <dxf>
      <font>
        <b/>
        <i val="0"/>
        <color theme="7" tint="-0.24994659260841701"/>
      </font>
    </dxf>
  </dxfs>
  <tableStyles count="0" defaultTableStyle="TableStyleMedium2" defaultPivotStyle="PivotStyleLight16"/>
  <colors>
    <mruColors>
      <color rgb="FFBEA9B7"/>
      <color rgb="FFDAF0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7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6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5.xml"/><Relationship Id="rId11" Type="http://schemas.openxmlformats.org/officeDocument/2006/relationships/styles" Target="styles.xml"/><Relationship Id="rId5" Type="http://schemas.openxmlformats.org/officeDocument/2006/relationships/chartsheet" Target="chartsheets/sheet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1.–7. kritērija izpildes statuss</a:t>
            </a: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0.23122633935463949"/>
          <c:y val="6.8818537270941837E-2"/>
          <c:w val="0.73912027173073969"/>
          <c:h val="0.76254178753971558"/>
        </c:manualLayout>
      </c:layout>
      <c:barChart>
        <c:barDir val="bar"/>
        <c:grouping val="stacked"/>
        <c:varyColors val="1"/>
        <c:ser>
          <c:idx val="0"/>
          <c:order val="0"/>
          <c:tx>
            <c:strRef>
              <c:f>[1]Dati_Dashboard!$F$65</c:f>
              <c:strCache>
                <c:ptCount val="1"/>
                <c:pt idx="0">
                  <c:v>Pilnībā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[1]Dati_Dashboard!$E$66:$E$72</c:f>
              <c:strCache>
                <c:ptCount val="7"/>
                <c:pt idx="0">
                  <c:v>1. Grupēts saraksts</c:v>
                </c:pt>
                <c:pt idx="1">
                  <c:v>2. Pamatdati</c:v>
                </c:pt>
                <c:pt idx="2">
                  <c:v>3. Mērķi</c:v>
                </c:pt>
                <c:pt idx="3">
                  <c:v>4. Līdzdalība</c:v>
                </c:pt>
                <c:pt idx="4">
                  <c:v>5. Pārstāvis</c:v>
                </c:pt>
                <c:pt idx="5">
                  <c:v>6. Gada pārskats</c:v>
                </c:pt>
                <c:pt idx="6">
                  <c:v>7. Maksājumi</c:v>
                </c:pt>
              </c:strCache>
            </c:strRef>
          </c:cat>
          <c:val>
            <c:numRef>
              <c:f>[1]Dati_Dashboard!$F$66:$F$72</c:f>
              <c:numCache>
                <c:formatCode>General</c:formatCode>
                <c:ptCount val="7"/>
                <c:pt idx="0">
                  <c:v>5</c:v>
                </c:pt>
                <c:pt idx="1">
                  <c:v>24</c:v>
                </c:pt>
                <c:pt idx="2">
                  <c:v>30</c:v>
                </c:pt>
                <c:pt idx="3">
                  <c:v>4</c:v>
                </c:pt>
                <c:pt idx="4">
                  <c:v>32</c:v>
                </c:pt>
                <c:pt idx="5">
                  <c:v>19</c:v>
                </c:pt>
                <c:pt idx="6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D9-48E1-8E54-0CA4F15136CE}"/>
            </c:ext>
          </c:extLst>
        </c:ser>
        <c:ser>
          <c:idx val="1"/>
          <c:order val="1"/>
          <c:tx>
            <c:strRef>
              <c:f>[1]Dati_Dashboard!$G$65</c:f>
              <c:strCache>
                <c:ptCount val="1"/>
                <c:pt idx="0">
                  <c:v>Daļēji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[1]Dati_Dashboard!$E$66:$E$72</c:f>
              <c:strCache>
                <c:ptCount val="7"/>
                <c:pt idx="0">
                  <c:v>1. Grupēts saraksts</c:v>
                </c:pt>
                <c:pt idx="1">
                  <c:v>2. Pamatdati</c:v>
                </c:pt>
                <c:pt idx="2">
                  <c:v>3. Mērķi</c:v>
                </c:pt>
                <c:pt idx="3">
                  <c:v>4. Līdzdalība</c:v>
                </c:pt>
                <c:pt idx="4">
                  <c:v>5. Pārstāvis</c:v>
                </c:pt>
                <c:pt idx="5">
                  <c:v>6. Gada pārskats</c:v>
                </c:pt>
                <c:pt idx="6">
                  <c:v>7. Maksājumi</c:v>
                </c:pt>
              </c:strCache>
            </c:strRef>
          </c:cat>
          <c:val>
            <c:numRef>
              <c:f>[1]Dati_Dashboard!$G$66:$G$72</c:f>
              <c:numCache>
                <c:formatCode>General</c:formatCode>
                <c:ptCount val="7"/>
                <c:pt idx="0">
                  <c:v>17</c:v>
                </c:pt>
                <c:pt idx="1">
                  <c:v>17</c:v>
                </c:pt>
                <c:pt idx="2">
                  <c:v>10</c:v>
                </c:pt>
                <c:pt idx="3">
                  <c:v>2</c:v>
                </c:pt>
                <c:pt idx="4">
                  <c:v>1</c:v>
                </c:pt>
                <c:pt idx="5">
                  <c:v>21</c:v>
                </c:pt>
                <c:pt idx="6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AD9-48E1-8E54-0CA4F15136CE}"/>
            </c:ext>
          </c:extLst>
        </c:ser>
        <c:ser>
          <c:idx val="2"/>
          <c:order val="2"/>
          <c:tx>
            <c:strRef>
              <c:f>[1]Dati_Dashboard!$H$65</c:f>
              <c:strCache>
                <c:ptCount val="1"/>
                <c:pt idx="0">
                  <c:v>Nav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[1]Dati_Dashboard!$E$66:$E$72</c:f>
              <c:strCache>
                <c:ptCount val="7"/>
                <c:pt idx="0">
                  <c:v>1. Grupēts saraksts</c:v>
                </c:pt>
                <c:pt idx="1">
                  <c:v>2. Pamatdati</c:v>
                </c:pt>
                <c:pt idx="2">
                  <c:v>3. Mērķi</c:v>
                </c:pt>
                <c:pt idx="3">
                  <c:v>4. Līdzdalība</c:v>
                </c:pt>
                <c:pt idx="4">
                  <c:v>5. Pārstāvis</c:v>
                </c:pt>
                <c:pt idx="5">
                  <c:v>6. Gada pārskats</c:v>
                </c:pt>
                <c:pt idx="6">
                  <c:v>7. Maksājumi</c:v>
                </c:pt>
              </c:strCache>
            </c:strRef>
          </c:cat>
          <c:val>
            <c:numRef>
              <c:f>[1]Dati_Dashboard!$H$66:$H$72</c:f>
              <c:numCache>
                <c:formatCode>General</c:formatCode>
                <c:ptCount val="7"/>
                <c:pt idx="0">
                  <c:v>21</c:v>
                </c:pt>
                <c:pt idx="1">
                  <c:v>2</c:v>
                </c:pt>
                <c:pt idx="2">
                  <c:v>3</c:v>
                </c:pt>
                <c:pt idx="3">
                  <c:v>2</c:v>
                </c:pt>
                <c:pt idx="4">
                  <c:v>10</c:v>
                </c:pt>
                <c:pt idx="5">
                  <c:v>3</c:v>
                </c:pt>
                <c:pt idx="6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AD9-48E1-8E54-0CA4F15136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"/>
        <c:axId val="100"/>
      </c:barChart>
      <c:catAx>
        <c:axId val="1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Pašvaldību skaits</a:t>
                </a:r>
              </a:p>
            </c:rich>
          </c:tx>
          <c:overlay val="1"/>
        </c:title>
        <c:numFmt formatCode="General" sourceLinked="1"/>
        <c:majorTickMark val="out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Kritērijs</a:t>
                </a:r>
              </a:p>
            </c:rich>
          </c:tx>
          <c:overlay val="1"/>
        </c:title>
        <c:numFmt formatCode="General" sourceLinked="1"/>
        <c:majorTickMark val="out"/>
        <c:minorTickMark val="none"/>
        <c:tickLblPos val="nextTo"/>
        <c:crossAx val="1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6.0042457928053093E-2"/>
          <c:y val="0.93262268989831665"/>
          <c:w val="0.232856260614482"/>
          <c:h val="5.5172885997945911E-2"/>
        </c:manualLayout>
      </c:layout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 sz="1050" b="0" i="0" strike="noStrike" kern="1200" spc="0" baseline="0">
                <a:solidFill>
                  <a:sysClr val="windowText" lastClr="000000">
                    <a:lumOff val="35000"/>
                    <a:lumMod val="65000"/>
                  </a:sysClr>
                </a:solidFill>
              </a:rPr>
              <a:t>Publiskojamās informācijas prasību izpildes apjoms (%) </a:t>
            </a:r>
          </a:p>
          <a:p>
            <a:pPr>
              <a:defRPr sz="1050" b="0" i="0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 sz="1050" b="0" i="0" strike="noStrike" kern="1200" spc="0" baseline="0">
                <a:solidFill>
                  <a:sysClr val="windowText" lastClr="000000">
                    <a:lumOff val="35000"/>
                    <a:lumMod val="65000"/>
                  </a:sysClr>
                </a:solidFill>
              </a:rPr>
              <a:t>pašvaldību tīmekļvietnēs par 2025. gadu</a:t>
            </a:r>
          </a:p>
        </c:rich>
      </c:tx>
      <c:overlay val="0"/>
      <c:spPr>
        <a:noFill/>
        <a:ln>
          <a:noFill/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0.29157441418897889"/>
          <c:y val="0.18136864039536041"/>
          <c:w val="0.41384558180227471"/>
          <c:h val="0.6897426363371244"/>
        </c:manualLayout>
      </c:layout>
      <c:doughnut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21C-4F09-94DD-B5A8B65DEB01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21C-4F09-94DD-B5A8B65DEB01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21C-4F09-94DD-B5A8B65DEB01}"/>
              </c:ext>
            </c:extLst>
          </c:dPt>
          <c:dPt>
            <c:idx val="3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21C-4F09-94DD-B5A8B65DEB01}"/>
              </c:ext>
            </c:extLst>
          </c:dPt>
          <c:dPt>
            <c:idx val="4"/>
            <c:bubble3D val="0"/>
            <c:spPr>
              <a:solidFill>
                <a:srgbClr val="7DC7C9"/>
              </a:solidFill>
              <a:ln w="19050">
                <a:solidFill>
                  <a:schemeClr val="lt1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21C-4F09-94DD-B5A8B65DEB01}"/>
              </c:ext>
            </c:extLst>
          </c:dPt>
          <c:dLbls>
            <c:spPr>
              <a:noFill/>
              <a:ln>
                <a:noFill/>
                <a:prstDash val="solid"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v-LV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[1]Vērtējumu_tabula!$D$4:$D$8</c:f>
              <c:strCache>
                <c:ptCount val="5"/>
                <c:pt idx="0">
                  <c:v>100%</c:v>
                </c:pt>
                <c:pt idx="1">
                  <c:v>virs 75-99%</c:v>
                </c:pt>
                <c:pt idx="2">
                  <c:v>&gt;50-75%</c:v>
                </c:pt>
                <c:pt idx="3">
                  <c:v>&gt;30-50%</c:v>
                </c:pt>
                <c:pt idx="4">
                  <c:v>līdz 30%</c:v>
                </c:pt>
              </c:strCache>
            </c:strRef>
          </c:cat>
          <c:val>
            <c:numRef>
              <c:f>[1]Vērtējumu_tabula!$E$4:$E$8</c:f>
              <c:numCache>
                <c:formatCode>General</c:formatCode>
                <c:ptCount val="5"/>
                <c:pt idx="0">
                  <c:v>2</c:v>
                </c:pt>
                <c:pt idx="1">
                  <c:v>11</c:v>
                </c:pt>
                <c:pt idx="2">
                  <c:v>14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21C-4F09-94DD-B5A8B65DEB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340"/>
        <c:holeSize val="56"/>
      </c:doughnutChart>
    </c:plotArea>
    <c:legend>
      <c:legendPos val="r"/>
      <c:layout>
        <c:manualLayout>
          <c:xMode val="edge"/>
          <c:yMode val="edge"/>
          <c:x val="0.7311205161854768"/>
          <c:y val="0.26967483231262762"/>
          <c:w val="0.19110170603674539"/>
          <c:h val="0.36342811315252249"/>
        </c:manualLayout>
      </c:layout>
      <c:overlay val="0"/>
      <c:spPr>
        <a:noFill/>
        <a:ln>
          <a:noFill/>
          <a:prstDash val="solid"/>
        </a:ln>
      </c:spPr>
      <c: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v-LV"/>
        </a:p>
      </c:txPr>
    </c:legend>
    <c:plotVisOnly val="1"/>
    <c:dispBlanksAs val="gap"/>
    <c:showDLblsOverMax val="1"/>
  </c:chart>
  <c:spPr>
    <a:solidFill>
      <a:schemeClr val="bg1"/>
    </a:solidFill>
    <a:ln w="9525" cap="flat" cmpd="sng" algn="ctr">
      <a:noFill/>
      <a:prstDash val="solid"/>
      <a:round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 sz="105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</a:rPr>
              <a:t>Publiskojamās informācijas prasību izpildes apjoms (%) </a:t>
            </a:r>
          </a:p>
          <a:p>
            <a:pPr>
              <a:defRPr sz="1050"/>
            </a:pPr>
            <a:r>
              <a:rPr lang="lv-LV" sz="105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</a:rPr>
              <a:t>pašvaldību tīmekļvietnēs par 2025. gadu</a:t>
            </a:r>
            <a:endParaRPr lang="lv-LV" sz="105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v-LV"/>
        </a:p>
      </c:txPr>
    </c:title>
    <c:autoTitleDeleted val="0"/>
    <c:plotArea>
      <c:layout>
        <c:manualLayout>
          <c:layoutTarget val="inner"/>
          <c:xMode val="edge"/>
          <c:yMode val="edge"/>
          <c:x val="0.29157441418897895"/>
          <c:y val="0.18136864039536041"/>
          <c:w val="0.41384558180227465"/>
          <c:h val="0.6897426363371244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A0C-4D4E-9341-AEF42801494C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A0C-4D4E-9341-AEF42801494C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A0C-4D4E-9341-AEF42801494C}"/>
              </c:ext>
            </c:extLst>
          </c:dPt>
          <c:dPt>
            <c:idx val="3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FA0C-4D4E-9341-AEF42801494C}"/>
              </c:ext>
            </c:extLst>
          </c:dPt>
          <c:dPt>
            <c:idx val="4"/>
            <c:bubble3D val="0"/>
            <c:spPr>
              <a:solidFill>
                <a:srgbClr val="7DC7C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FA0C-4D4E-9341-AEF42801494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v-LV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Vērtējumu_tabula!$D$4:$D$8</c:f>
              <c:strCache>
                <c:ptCount val="5"/>
                <c:pt idx="0">
                  <c:v>100%</c:v>
                </c:pt>
                <c:pt idx="1">
                  <c:v>virs 75-99%</c:v>
                </c:pt>
                <c:pt idx="2">
                  <c:v>&gt;50-75%</c:v>
                </c:pt>
                <c:pt idx="3">
                  <c:v>&gt;30-50%</c:v>
                </c:pt>
                <c:pt idx="4">
                  <c:v>līdz 30%</c:v>
                </c:pt>
              </c:strCache>
            </c:strRef>
          </c:cat>
          <c:val>
            <c:numRef>
              <c:f>Vērtējumu_tabula!$E$4:$E$8</c:f>
              <c:numCache>
                <c:formatCode>General</c:formatCode>
                <c:ptCount val="5"/>
                <c:pt idx="0">
                  <c:v>2</c:v>
                </c:pt>
                <c:pt idx="1">
                  <c:v>11</c:v>
                </c:pt>
                <c:pt idx="2">
                  <c:v>14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A0C-4D4E-9341-AEF4280149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340"/>
        <c:holeSize val="56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311205161854768"/>
          <c:y val="0.26967483231262757"/>
          <c:w val="0.19110170603674539"/>
          <c:h val="0.3634281131525225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v-LV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lv-LV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0792677316281553"/>
          <c:y val="2.2996516941288757E-2"/>
          <c:w val="0.66329307254163639"/>
          <c:h val="0.88068281053981234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'Grafiks 2'!$J$1</c:f>
              <c:strCache>
                <c:ptCount val="1"/>
                <c:pt idx="0">
                  <c:v>Ir</c:v>
                </c:pt>
              </c:strCache>
            </c:strRef>
          </c:tx>
          <c:spPr>
            <a:solidFill>
              <a:schemeClr val="accent6">
                <a:alpha val="7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v-LV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'Grafiks 2'!$I$2:$I$14</c:f>
              <c:strCache>
                <c:ptCount val="13"/>
                <c:pt idx="0">
                  <c:v>SIA "LIEPĀJAS REĢIONĀLĀ SLIMNĪCA"</c:v>
                </c:pt>
                <c:pt idx="1">
                  <c:v>Rīgas pašvaldības SIA "Rīgas satiksme"</c:v>
                </c:pt>
                <c:pt idx="2">
                  <c:v>SIA "Rīgas namu pārvaldnieks"</c:v>
                </c:pt>
                <c:pt idx="3">
                  <c:v>SIA "Rīgas ūdens"</c:v>
                </c:pt>
                <c:pt idx="4">
                  <c:v>SIA "Daugavpils reģionālā slimnīca"</c:v>
                </c:pt>
                <c:pt idx="5">
                  <c:v>SIA "Rīgas meži"</c:v>
                </c:pt>
                <c:pt idx="6">
                  <c:v>SIA "Daugavpils ūdens"</c:v>
                </c:pt>
                <c:pt idx="7">
                  <c:v>SIA "Ziemeļkurzemes reģionālā slimnīca"</c:v>
                </c:pt>
                <c:pt idx="8">
                  <c:v>SIA "RĒZEKNES SLIMNĪCA"</c:v>
                </c:pt>
                <c:pt idx="9">
                  <c:v>SIA "Daugavpils satiksme"</c:v>
                </c:pt>
                <c:pt idx="10">
                  <c:v>SIA "Vidzemes slimnīca"</c:v>
                </c:pt>
                <c:pt idx="11">
                  <c:v>AS "RĪGAS SILTUMS"</c:v>
                </c:pt>
                <c:pt idx="12">
                  <c:v>SIA "Rīgas nami"</c:v>
                </c:pt>
              </c:strCache>
            </c:strRef>
          </c:cat>
          <c:val>
            <c:numRef>
              <c:f>'Grafiks 2'!$J$2:$J$14</c:f>
              <c:numCache>
                <c:formatCode>General</c:formatCode>
                <c:ptCount val="13"/>
                <c:pt idx="0">
                  <c:v>17</c:v>
                </c:pt>
                <c:pt idx="1">
                  <c:v>17</c:v>
                </c:pt>
                <c:pt idx="2">
                  <c:v>17</c:v>
                </c:pt>
                <c:pt idx="3">
                  <c:v>18</c:v>
                </c:pt>
                <c:pt idx="4">
                  <c:v>10</c:v>
                </c:pt>
                <c:pt idx="5">
                  <c:v>18</c:v>
                </c:pt>
                <c:pt idx="6">
                  <c:v>15</c:v>
                </c:pt>
                <c:pt idx="7">
                  <c:v>15</c:v>
                </c:pt>
                <c:pt idx="8">
                  <c:v>10</c:v>
                </c:pt>
                <c:pt idx="9">
                  <c:v>15</c:v>
                </c:pt>
                <c:pt idx="10">
                  <c:v>14</c:v>
                </c:pt>
                <c:pt idx="11">
                  <c:v>14</c:v>
                </c:pt>
                <c:pt idx="12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96-4B06-BEF1-0DF05AB4DD8F}"/>
            </c:ext>
          </c:extLst>
        </c:ser>
        <c:ser>
          <c:idx val="1"/>
          <c:order val="1"/>
          <c:tx>
            <c:strRef>
              <c:f>'Grafiks 2'!$K$1</c:f>
              <c:strCache>
                <c:ptCount val="1"/>
                <c:pt idx="0">
                  <c:v>Daļēji</c:v>
                </c:pt>
              </c:strCache>
            </c:strRef>
          </c:tx>
          <c:spPr>
            <a:solidFill>
              <a:schemeClr val="accent5">
                <a:alpha val="7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596-4B06-BEF1-0DF05AB4DD8F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596-4B06-BEF1-0DF05AB4DD8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v-LV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'Grafiks 2'!$I$2:$I$14</c:f>
              <c:strCache>
                <c:ptCount val="13"/>
                <c:pt idx="0">
                  <c:v>SIA "LIEPĀJAS REĢIONĀLĀ SLIMNĪCA"</c:v>
                </c:pt>
                <c:pt idx="1">
                  <c:v>Rīgas pašvaldības SIA "Rīgas satiksme"</c:v>
                </c:pt>
                <c:pt idx="2">
                  <c:v>SIA "Rīgas namu pārvaldnieks"</c:v>
                </c:pt>
                <c:pt idx="3">
                  <c:v>SIA "Rīgas ūdens"</c:v>
                </c:pt>
                <c:pt idx="4">
                  <c:v>SIA "Daugavpils reģionālā slimnīca"</c:v>
                </c:pt>
                <c:pt idx="5">
                  <c:v>SIA "Rīgas meži"</c:v>
                </c:pt>
                <c:pt idx="6">
                  <c:v>SIA "Daugavpils ūdens"</c:v>
                </c:pt>
                <c:pt idx="7">
                  <c:v>SIA "Ziemeļkurzemes reģionālā slimnīca"</c:v>
                </c:pt>
                <c:pt idx="8">
                  <c:v>SIA "RĒZEKNES SLIMNĪCA"</c:v>
                </c:pt>
                <c:pt idx="9">
                  <c:v>SIA "Daugavpils satiksme"</c:v>
                </c:pt>
                <c:pt idx="10">
                  <c:v>SIA "Vidzemes slimnīca"</c:v>
                </c:pt>
                <c:pt idx="11">
                  <c:v>AS "RĪGAS SILTUMS"</c:v>
                </c:pt>
                <c:pt idx="12">
                  <c:v>SIA "Rīgas nami"</c:v>
                </c:pt>
              </c:strCache>
            </c:strRef>
          </c:cat>
          <c:val>
            <c:numRef>
              <c:f>'Grafiks 2'!$K$2:$K$14</c:f>
              <c:numCache>
                <c:formatCode>General</c:formatCode>
                <c:ptCount val="1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5</c:v>
                </c:pt>
                <c:pt idx="5">
                  <c:v>0</c:v>
                </c:pt>
                <c:pt idx="6">
                  <c:v>1</c:v>
                </c:pt>
                <c:pt idx="7">
                  <c:v>1</c:v>
                </c:pt>
                <c:pt idx="8">
                  <c:v>5</c:v>
                </c:pt>
                <c:pt idx="9">
                  <c:v>1</c:v>
                </c:pt>
                <c:pt idx="10">
                  <c:v>2</c:v>
                </c:pt>
                <c:pt idx="11">
                  <c:v>1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596-4B06-BEF1-0DF05AB4DD8F}"/>
            </c:ext>
          </c:extLst>
        </c:ser>
        <c:ser>
          <c:idx val="2"/>
          <c:order val="2"/>
          <c:tx>
            <c:strRef>
              <c:f>'Grafiks 2'!$L$1</c:f>
              <c:strCache>
                <c:ptCount val="1"/>
                <c:pt idx="0">
                  <c:v>Nav</c:v>
                </c:pt>
              </c:strCache>
            </c:strRef>
          </c:tx>
          <c:spPr>
            <a:solidFill>
              <a:schemeClr val="accent4">
                <a:alpha val="7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596-4B06-BEF1-0DF05AB4DD8F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596-4B06-BEF1-0DF05AB4DD8F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596-4B06-BEF1-0DF05AB4DD8F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596-4B06-BEF1-0DF05AB4DD8F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596-4B06-BEF1-0DF05AB4DD8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v-LV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'Grafiks 2'!$I$2:$I$14</c:f>
              <c:strCache>
                <c:ptCount val="13"/>
                <c:pt idx="0">
                  <c:v>SIA "LIEPĀJAS REĢIONĀLĀ SLIMNĪCA"</c:v>
                </c:pt>
                <c:pt idx="1">
                  <c:v>Rīgas pašvaldības SIA "Rīgas satiksme"</c:v>
                </c:pt>
                <c:pt idx="2">
                  <c:v>SIA "Rīgas namu pārvaldnieks"</c:v>
                </c:pt>
                <c:pt idx="3">
                  <c:v>SIA "Rīgas ūdens"</c:v>
                </c:pt>
                <c:pt idx="4">
                  <c:v>SIA "Daugavpils reģionālā slimnīca"</c:v>
                </c:pt>
                <c:pt idx="5">
                  <c:v>SIA "Rīgas meži"</c:v>
                </c:pt>
                <c:pt idx="6">
                  <c:v>SIA "Daugavpils ūdens"</c:v>
                </c:pt>
                <c:pt idx="7">
                  <c:v>SIA "Ziemeļkurzemes reģionālā slimnīca"</c:v>
                </c:pt>
                <c:pt idx="8">
                  <c:v>SIA "RĒZEKNES SLIMNĪCA"</c:v>
                </c:pt>
                <c:pt idx="9">
                  <c:v>SIA "Daugavpils satiksme"</c:v>
                </c:pt>
                <c:pt idx="10">
                  <c:v>SIA "Vidzemes slimnīca"</c:v>
                </c:pt>
                <c:pt idx="11">
                  <c:v>AS "RĪGAS SILTUMS"</c:v>
                </c:pt>
                <c:pt idx="12">
                  <c:v>SIA "Rīgas nami"</c:v>
                </c:pt>
              </c:strCache>
            </c:strRef>
          </c:cat>
          <c:val>
            <c:numRef>
              <c:f>'Grafiks 2'!$L$2:$L$14</c:f>
              <c:numCache>
                <c:formatCode>General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</c:v>
                </c:pt>
                <c:pt idx="5">
                  <c:v>0</c:v>
                </c:pt>
                <c:pt idx="6">
                  <c:v>2</c:v>
                </c:pt>
                <c:pt idx="7">
                  <c:v>2</c:v>
                </c:pt>
                <c:pt idx="8">
                  <c:v>3</c:v>
                </c:pt>
                <c:pt idx="9">
                  <c:v>2</c:v>
                </c:pt>
                <c:pt idx="10">
                  <c:v>2</c:v>
                </c:pt>
                <c:pt idx="11">
                  <c:v>3</c:v>
                </c:pt>
                <c:pt idx="1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0596-4B06-BEF1-0DF05AB4DD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52917055"/>
        <c:axId val="52914655"/>
      </c:barChart>
      <c:catAx>
        <c:axId val="5291705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  <a:headEnd type="none" w="sm" len="sm"/>
            <a:tailEnd type="none" w="sm" len="sm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v-LV"/>
          </a:p>
        </c:txPr>
        <c:crossAx val="52914655"/>
        <c:crosses val="autoZero"/>
        <c:auto val="1"/>
        <c:lblAlgn val="ctr"/>
        <c:lblOffset val="100"/>
        <c:noMultiLvlLbl val="0"/>
      </c:catAx>
      <c:valAx>
        <c:axId val="52914655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0">
                    <a:schemeClr val="tx1">
                      <a:lumMod val="5000"/>
                      <a:lumOff val="95000"/>
                    </a:schemeClr>
                  </a:gs>
                  <a:gs pos="100000">
                    <a:schemeClr val="tx1">
                      <a:lumMod val="15000"/>
                      <a:lumOff val="8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v-LV"/>
          </a:p>
        </c:txPr>
        <c:crossAx val="5291705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v-LV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v-LV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0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  <a:headEnd type="none" w="sm" len="sm"/>
        <a:tailEnd type="none" w="sm" len="sm"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bg1"/>
    </cs:fontRef>
    <cs:spPr>
      <a:solidFill>
        <a:schemeClr val="tx1">
          <a:lumMod val="50000"/>
          <a:lumOff val="50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>
          <a:alpha val="70000"/>
        </a:schemeClr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>
          <a:alpha val="70000"/>
        </a:schemeClr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46000">
            <a:schemeClr val="phClr"/>
          </a:gs>
          <a:gs pos="100000">
            <a:schemeClr val="phClr">
              <a:lumMod val="20000"/>
              <a:lumOff val="80000"/>
              <a:alpha val="0"/>
            </a:schemeClr>
          </a:gs>
        </a:gsLst>
        <a:path path="circle">
          <a:fillToRect l="50000" t="-80000" r="50000" b="180000"/>
        </a:path>
      </a:gradFill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tx1">
                <a:lumMod val="5000"/>
                <a:lumOff val="95000"/>
              </a:schemeClr>
            </a:gs>
            <a:gs pos="100000">
              <a:schemeClr val="tx1">
                <a:lumMod val="15000"/>
                <a:lumOff val="8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tx1">
                <a:lumMod val="5000"/>
                <a:lumOff val="95000"/>
              </a:schemeClr>
            </a:gs>
            <a:gs pos="100000">
              <a:schemeClr val="tx1">
                <a:lumMod val="15000"/>
                <a:lumOff val="8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  <a:headEnd type="none" w="sm" len="sm"/>
        <a:tailEnd type="none" w="sm" len="sm"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00" b="1" kern="1200" cap="all" spc="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9270E45-9D31-4B28-9B6F-C39E99056C4A}">
  <sheetPr/>
  <sheetViews>
    <sheetView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5" Type="http://schemas.openxmlformats.org/officeDocument/2006/relationships/image" Target="../media/image5.pn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https://valstskapitals.gov.lv/lv/media/599/download?attachment" TargetMode="External"/><Relationship Id="rId1" Type="http://schemas.openxmlformats.org/officeDocument/2006/relationships/hyperlink" Target="https://likumi.lv/ta/id/269907-publiskas-personas-kapitala-dalu-un-kapitalsabiedribu-parvaldibas-likums#p58" TargetMode="Externa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jpeg"/><Relationship Id="rId13" Type="http://schemas.openxmlformats.org/officeDocument/2006/relationships/image" Target="../media/image15.png"/><Relationship Id="rId3" Type="http://schemas.openxmlformats.org/officeDocument/2006/relationships/image" Target="../media/image10.jpeg"/><Relationship Id="rId7" Type="http://schemas.openxmlformats.org/officeDocument/2006/relationships/image" Target="../media/image6.png"/><Relationship Id="rId12" Type="http://schemas.openxmlformats.org/officeDocument/2006/relationships/image" Target="../media/image14.png"/><Relationship Id="rId2" Type="http://schemas.openxmlformats.org/officeDocument/2006/relationships/image" Target="../media/image13.jpeg"/><Relationship Id="rId1" Type="http://schemas.openxmlformats.org/officeDocument/2006/relationships/image" Target="../media/image11.jpeg"/><Relationship Id="rId6" Type="http://schemas.openxmlformats.org/officeDocument/2006/relationships/image" Target="../media/image8.png"/><Relationship Id="rId11" Type="http://schemas.openxmlformats.org/officeDocument/2006/relationships/image" Target="../media/image1.png"/><Relationship Id="rId5" Type="http://schemas.openxmlformats.org/officeDocument/2006/relationships/image" Target="../media/image9.png"/><Relationship Id="rId10" Type="http://schemas.openxmlformats.org/officeDocument/2006/relationships/image" Target="../media/image2.png"/><Relationship Id="rId4" Type="http://schemas.openxmlformats.org/officeDocument/2006/relationships/image" Target="../media/image12.jpeg"/><Relationship Id="rId9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25</xdr:row>
      <xdr:rowOff>247649</xdr:rowOff>
    </xdr:from>
    <xdr:ext cx="6477000" cy="41624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ED9B0D8-5819-4D26-94F0-7EA0AAF7E0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twoCellAnchor>
    <xdr:from>
      <xdr:col>0</xdr:col>
      <xdr:colOff>0</xdr:colOff>
      <xdr:row>9</xdr:row>
      <xdr:rowOff>114300</xdr:rowOff>
    </xdr:from>
    <xdr:to>
      <xdr:col>3</xdr:col>
      <xdr:colOff>1514475</xdr:colOff>
      <xdr:row>23</xdr:row>
      <xdr:rowOff>47625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E11058C-4D43-4E04-BB7B-E126ED1E05AA}"/>
            </a:ext>
            <a:ext uri="{147F2762-F138-4A5C-976F-8EAC2B608ADB}">
              <a16:predDERef xmlns:a16="http://schemas.microsoft.com/office/drawing/2014/main" pre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485487</xdr:colOff>
      <xdr:row>2</xdr:row>
      <xdr:rowOff>21936</xdr:rowOff>
    </xdr:from>
    <xdr:to>
      <xdr:col>12</xdr:col>
      <xdr:colOff>180975</xdr:colOff>
      <xdr:row>23</xdr:row>
      <xdr:rowOff>12123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11E3CE8-4580-479B-A8A5-C789A221ED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305925" cy="60769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3FF1DDD-80D1-BA26-098A-663FA7C157B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0.02709</cdr:x>
      <cdr:y>0.02703</cdr:y>
    </cdr:from>
    <cdr:to>
      <cdr:x>0.08582</cdr:x>
      <cdr:y>0.07954</cdr:y>
    </cdr:to>
    <cdr:pic>
      <cdr:nvPicPr>
        <cdr:cNvPr id="3" name="Picture 2">
          <a:extLst xmlns:a="http://schemas.openxmlformats.org/drawingml/2006/main">
            <a:ext uri="{FF2B5EF4-FFF2-40B4-BE49-F238E27FC236}">
              <a16:creationId xmlns:a16="http://schemas.microsoft.com/office/drawing/2014/main" id="{B754C033-D4F4-A562-8B2E-93140814006A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251732" y="164192"/>
          <a:ext cx="545699" cy="318979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0.02499</cdr:x>
      <cdr:y>0.11289</cdr:y>
    </cdr:from>
    <cdr:to>
      <cdr:x>0.0932</cdr:x>
      <cdr:y>0.13016</cdr:y>
    </cdr:to>
    <cdr:pic>
      <cdr:nvPicPr>
        <cdr:cNvPr id="4" name="Picture 3" descr="Valdes un padomes atlase - ASTRAL Executive Search">
          <a:extLst xmlns:a="http://schemas.openxmlformats.org/drawingml/2006/main">
            <a:ext uri="{FF2B5EF4-FFF2-40B4-BE49-F238E27FC236}">
              <a16:creationId xmlns:a16="http://schemas.microsoft.com/office/drawing/2014/main" id="{79FDB119-6990-A411-E0CF-8BFDFDB8118D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232229" y="685800"/>
          <a:ext cx="633827" cy="104888"/>
        </a:xfrm>
        <a:prstGeom xmlns:a="http://schemas.openxmlformats.org/drawingml/2006/main" prst="rect">
          <a:avLst/>
        </a:prstGeom>
        <a:noFill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cdr:spPr>
    </cdr:pic>
  </cdr:relSizeAnchor>
  <cdr:relSizeAnchor xmlns:cdr="http://schemas.openxmlformats.org/drawingml/2006/chartDrawing">
    <cdr:from>
      <cdr:x>0.03231</cdr:x>
      <cdr:y>0.16142</cdr:y>
    </cdr:from>
    <cdr:to>
      <cdr:x>0.06566</cdr:x>
      <cdr:y>0.20464</cdr:y>
    </cdr:to>
    <cdr:pic>
      <cdr:nvPicPr>
        <cdr:cNvPr id="5" name="Picture 4" descr="Dzimumu identitāte un segregācija Darba Tirgū | Bezmaksas seminārs : 11 ...">
          <a:extLst xmlns:a="http://schemas.openxmlformats.org/drawingml/2006/main">
            <a:ext uri="{FF2B5EF4-FFF2-40B4-BE49-F238E27FC236}">
              <a16:creationId xmlns:a16="http://schemas.microsoft.com/office/drawing/2014/main" id="{087E0EF9-02D6-B05A-6A2A-C28659A64E3B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300264" y="980621"/>
          <a:ext cx="309888" cy="262524"/>
        </a:xfrm>
        <a:prstGeom xmlns:a="http://schemas.openxmlformats.org/drawingml/2006/main" prst="rect">
          <a:avLst/>
        </a:prstGeom>
        <a:noFill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cdr:spPr>
    </cdr:pic>
  </cdr:relSizeAnchor>
  <cdr:relSizeAnchor xmlns:cdr="http://schemas.openxmlformats.org/drawingml/2006/chartDrawing">
    <cdr:from>
      <cdr:x>0.03475</cdr:x>
      <cdr:y>0.29769</cdr:y>
    </cdr:from>
    <cdr:to>
      <cdr:x>0.05771</cdr:x>
      <cdr:y>0.3398</cdr:y>
    </cdr:to>
    <cdr:pic>
      <cdr:nvPicPr>
        <cdr:cNvPr id="6" name="Picture 5" descr="Rēzeknes slimnīca – Kvalificēta medicīniskā aprūpe">
          <a:extLst xmlns:a="http://schemas.openxmlformats.org/drawingml/2006/main">
            <a:ext uri="{FF2B5EF4-FFF2-40B4-BE49-F238E27FC236}">
              <a16:creationId xmlns:a16="http://schemas.microsoft.com/office/drawing/2014/main" id="{C297509F-8B7A-BE34-CF85-E72664E6E90B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322943" y="1808389"/>
          <a:ext cx="213292" cy="255839"/>
        </a:xfrm>
        <a:prstGeom xmlns:a="http://schemas.openxmlformats.org/drawingml/2006/main" prst="rect">
          <a:avLst/>
        </a:prstGeom>
        <a:noFill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cdr:spPr>
    </cdr:pic>
  </cdr:relSizeAnchor>
  <cdr:relSizeAnchor xmlns:cdr="http://schemas.openxmlformats.org/drawingml/2006/chartDrawing">
    <cdr:from>
      <cdr:x>0.03109</cdr:x>
      <cdr:y>0.24355</cdr:y>
    </cdr:from>
    <cdr:to>
      <cdr:x>0.06429</cdr:x>
      <cdr:y>0.27674</cdr:y>
    </cdr:to>
    <cdr:pic>
      <cdr:nvPicPr>
        <cdr:cNvPr id="7" name="Picture 6" descr="SIA Daugavpils Satiksme">
          <a:extLst xmlns:a="http://schemas.openxmlformats.org/drawingml/2006/main">
            <a:ext uri="{FF2B5EF4-FFF2-40B4-BE49-F238E27FC236}">
              <a16:creationId xmlns:a16="http://schemas.microsoft.com/office/drawing/2014/main" id="{01954B30-6854-F856-C90E-9E34CE51D211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288925" y="1479550"/>
          <a:ext cx="308491" cy="201572"/>
        </a:xfrm>
        <a:prstGeom xmlns:a="http://schemas.openxmlformats.org/drawingml/2006/main" prst="rect">
          <a:avLst/>
        </a:prstGeom>
        <a:noFill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cdr:spPr>
    </cdr:pic>
  </cdr:relSizeAnchor>
  <cdr:relSizeAnchor xmlns:cdr="http://schemas.openxmlformats.org/drawingml/2006/chartDrawing">
    <cdr:from>
      <cdr:x>0.01342</cdr:x>
      <cdr:y>0.37451</cdr:y>
    </cdr:from>
    <cdr:to>
      <cdr:x>0.08171</cdr:x>
      <cdr:y>0.40279</cdr:y>
    </cdr:to>
    <cdr:pic>
      <cdr:nvPicPr>
        <cdr:cNvPr id="9" name="Picture 8" descr="Ziemeļkurzemes reģionālā slimnīca Ventspilī.Morgs - Morga diennakts ...">
          <a:extLst xmlns:a="http://schemas.openxmlformats.org/drawingml/2006/main">
            <a:ext uri="{FF2B5EF4-FFF2-40B4-BE49-F238E27FC236}">
              <a16:creationId xmlns:a16="http://schemas.microsoft.com/office/drawing/2014/main" id="{657F7894-7B8B-F8D7-35B4-9D8A064BD797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124732" y="2275114"/>
          <a:ext cx="634571" cy="171795"/>
        </a:xfrm>
        <a:prstGeom xmlns:a="http://schemas.openxmlformats.org/drawingml/2006/main" prst="rect">
          <a:avLst/>
        </a:prstGeom>
        <a:noFill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cdr:spPr>
    </cdr:pic>
  </cdr:relSizeAnchor>
  <cdr:relSizeAnchor xmlns:cdr="http://schemas.openxmlformats.org/drawingml/2006/chartDrawing">
    <cdr:from>
      <cdr:x>0.02358</cdr:x>
      <cdr:y>0.43798</cdr:y>
    </cdr:from>
    <cdr:to>
      <cdr:x>0.06297</cdr:x>
      <cdr:y>0.49825</cdr:y>
    </cdr:to>
    <cdr:pic>
      <cdr:nvPicPr>
        <cdr:cNvPr id="10" name="Picture 9">
          <a:extLst xmlns:a="http://schemas.openxmlformats.org/drawingml/2006/main">
            <a:ext uri="{FF2B5EF4-FFF2-40B4-BE49-F238E27FC236}">
              <a16:creationId xmlns:a16="http://schemas.microsoft.com/office/drawing/2014/main" id="{5D7BFC72-EC5D-F992-298B-907CF6B7A553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219075" y="2660650"/>
          <a:ext cx="366095" cy="366136"/>
        </a:xfrm>
        <a:prstGeom xmlns:a="http://schemas.openxmlformats.org/drawingml/2006/main" prst="rect">
          <a:avLst/>
        </a:prstGeom>
        <a:noFill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cdr:spPr>
    </cdr:pic>
  </cdr:relSizeAnchor>
  <cdr:relSizeAnchor xmlns:cdr="http://schemas.openxmlformats.org/drawingml/2006/chartDrawing">
    <cdr:from>
      <cdr:x>0.01777</cdr:x>
      <cdr:y>0.52422</cdr:y>
    </cdr:from>
    <cdr:to>
      <cdr:x>0.08489</cdr:x>
      <cdr:y>0.55712</cdr:y>
    </cdr:to>
    <cdr:pic>
      <cdr:nvPicPr>
        <cdr:cNvPr id="12" name="Picture 11">
          <a:extLst xmlns:a="http://schemas.openxmlformats.org/drawingml/2006/main">
            <a:ext uri="{FF2B5EF4-FFF2-40B4-BE49-F238E27FC236}">
              <a16:creationId xmlns:a16="http://schemas.microsoft.com/office/drawing/2014/main" id="{67DB9FA7-E88D-4A52-683F-AEB0A233E0D0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165100" y="3184525"/>
          <a:ext cx="623683" cy="199870"/>
        </a:xfrm>
        <a:prstGeom xmlns:a="http://schemas.openxmlformats.org/drawingml/2006/main" prst="rect">
          <a:avLst/>
        </a:prstGeom>
        <a:noFill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cdr:spPr>
    </cdr:pic>
  </cdr:relSizeAnchor>
  <cdr:relSizeAnchor xmlns:cdr="http://schemas.openxmlformats.org/drawingml/2006/chartDrawing">
    <cdr:from>
      <cdr:x>0.02187</cdr:x>
      <cdr:y>0.58693</cdr:y>
    </cdr:from>
    <cdr:to>
      <cdr:x>0.0838</cdr:x>
      <cdr:y>0.61765</cdr:y>
    </cdr:to>
    <cdr:pic>
      <cdr:nvPicPr>
        <cdr:cNvPr id="13" name="Picture 12" descr="Daugavpils Reģionālā Slimnīca">
          <a:extLst xmlns:a="http://schemas.openxmlformats.org/drawingml/2006/main">
            <a:ext uri="{FF2B5EF4-FFF2-40B4-BE49-F238E27FC236}">
              <a16:creationId xmlns:a16="http://schemas.microsoft.com/office/drawing/2014/main" id="{17EE9E0E-6868-853D-1420-31E835CAC2BE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203200" y="3565525"/>
          <a:ext cx="575478" cy="186623"/>
        </a:xfrm>
        <a:prstGeom xmlns:a="http://schemas.openxmlformats.org/drawingml/2006/main" prst="rect">
          <a:avLst/>
        </a:prstGeom>
        <a:noFill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cdr:spPr>
    </cdr:pic>
  </cdr:relSizeAnchor>
  <cdr:relSizeAnchor xmlns:cdr="http://schemas.openxmlformats.org/drawingml/2006/chartDrawing">
    <cdr:from>
      <cdr:x>0.02289</cdr:x>
      <cdr:y>0.64181</cdr:y>
    </cdr:from>
    <cdr:to>
      <cdr:x>0.06273</cdr:x>
      <cdr:y>0.69015</cdr:y>
    </cdr:to>
    <cdr:pic>
      <cdr:nvPicPr>
        <cdr:cNvPr id="15" name="Picture 14" descr="BaltijasDurvis.lv">
          <a:extLst xmlns:a="http://schemas.openxmlformats.org/drawingml/2006/main">
            <a:ext uri="{FF2B5EF4-FFF2-40B4-BE49-F238E27FC236}">
              <a16:creationId xmlns:a16="http://schemas.microsoft.com/office/drawing/2014/main" id="{5387A1D7-977C-A089-4D4D-6DA16AD0BD0E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212725" y="3898900"/>
          <a:ext cx="370189" cy="293638"/>
        </a:xfrm>
        <a:prstGeom xmlns:a="http://schemas.openxmlformats.org/drawingml/2006/main" prst="rect">
          <a:avLst/>
        </a:prstGeom>
        <a:noFill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cdr:spPr>
    </cdr:pic>
  </cdr:relSizeAnchor>
  <cdr:relSizeAnchor xmlns:cdr="http://schemas.openxmlformats.org/drawingml/2006/chartDrawing">
    <cdr:from>
      <cdr:x>0.01469</cdr:x>
      <cdr:y>0.8331</cdr:y>
    </cdr:from>
    <cdr:to>
      <cdr:x>0.09637</cdr:x>
      <cdr:y>0.90886</cdr:y>
    </cdr:to>
    <cdr:pic>
      <cdr:nvPicPr>
        <cdr:cNvPr id="18" name="Picture 17" descr="ManPower Consult Group Baltic - Individuālie aizsardzības līdzekļi">
          <a:extLst xmlns:a="http://schemas.openxmlformats.org/drawingml/2006/main">
            <a:ext uri="{FF2B5EF4-FFF2-40B4-BE49-F238E27FC236}">
              <a16:creationId xmlns:a16="http://schemas.microsoft.com/office/drawing/2014/main" id="{ED8518D1-4713-3B30-54FB-9B2380A0E1C7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136525" y="5060950"/>
          <a:ext cx="758991" cy="460208"/>
        </a:xfrm>
        <a:prstGeom xmlns:a="http://schemas.openxmlformats.org/drawingml/2006/main" prst="rect">
          <a:avLst/>
        </a:prstGeom>
        <a:noFill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cdr:spPr>
    </cdr:pic>
  </cdr:relSizeAnchor>
  <cdr:relSizeAnchor xmlns:cdr="http://schemas.openxmlformats.org/drawingml/2006/chartDrawing">
    <cdr:from>
      <cdr:x>0.02187</cdr:x>
      <cdr:y>0.7108</cdr:y>
    </cdr:from>
    <cdr:to>
      <cdr:x>0.063</cdr:x>
      <cdr:y>0.76363</cdr:y>
    </cdr:to>
    <cdr:pic>
      <cdr:nvPicPr>
        <cdr:cNvPr id="19" name="Picture 18" descr="Liāna Langa on Twitter: &quot;Draugi! @RNParvaldnieks ir atkrieviskojis savu ...">
          <a:extLst xmlns:a="http://schemas.openxmlformats.org/drawingml/2006/main">
            <a:ext uri="{FF2B5EF4-FFF2-40B4-BE49-F238E27FC236}">
              <a16:creationId xmlns:a16="http://schemas.microsoft.com/office/drawing/2014/main" id="{8801196C-72A8-8104-D06C-462181C5FAEA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203200" y="4318000"/>
          <a:ext cx="382194" cy="320923"/>
        </a:xfrm>
        <a:prstGeom xmlns:a="http://schemas.openxmlformats.org/drawingml/2006/main" prst="rect">
          <a:avLst/>
        </a:prstGeom>
        <a:noFill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cdr:spPr>
    </cdr:pic>
  </cdr:relSizeAnchor>
  <cdr:relSizeAnchor xmlns:cdr="http://schemas.openxmlformats.org/drawingml/2006/chartDrawing">
    <cdr:from>
      <cdr:x>0</cdr:x>
      <cdr:y>0.75983</cdr:y>
    </cdr:from>
    <cdr:to>
      <cdr:x>0.08884</cdr:x>
      <cdr:y>0.84743</cdr:y>
    </cdr:to>
    <cdr:pic>
      <cdr:nvPicPr>
        <cdr:cNvPr id="21" name="Picture 20" descr="Такой реакции мы точно не ожидали — глава Rīgas satiksme о новом ...">
          <a:extLst xmlns:a="http://schemas.openxmlformats.org/drawingml/2006/main">
            <a:ext uri="{FF2B5EF4-FFF2-40B4-BE49-F238E27FC236}">
              <a16:creationId xmlns:a16="http://schemas.microsoft.com/office/drawing/2014/main" id="{D7B2BD13-A7D8-46E2-8495-C9D15B9B404B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0" y="4615820"/>
          <a:ext cx="825501" cy="532175"/>
        </a:xfrm>
        <a:prstGeom xmlns:a="http://schemas.openxmlformats.org/drawingml/2006/main" prst="rect">
          <a:avLst/>
        </a:prstGeom>
        <a:noFill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cdr:spPr>
    </cdr:pic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45720</xdr:colOff>
      <xdr:row>0</xdr:row>
      <xdr:rowOff>30480</xdr:rowOff>
    </xdr:from>
    <xdr:to>
      <xdr:col>3</xdr:col>
      <xdr:colOff>1356360</xdr:colOff>
      <xdr:row>0</xdr:row>
      <xdr:rowOff>891540</xdr:rowOff>
    </xdr:to>
    <xdr:sp macro="" textlink="$X$1">
      <xdr:nvSpPr>
        <xdr:cNvPr id="2" name="Text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679DA9A-A30B-4903-AA06-78F983346598}"/>
            </a:ext>
          </a:extLst>
        </xdr:cNvPr>
        <xdr:cNvSpPr txBox="1"/>
      </xdr:nvSpPr>
      <xdr:spPr>
        <a:xfrm>
          <a:off x="1264920" y="30480"/>
          <a:ext cx="1996440" cy="861060"/>
        </a:xfrm>
        <a:prstGeom prst="rect">
          <a:avLst/>
        </a:prstGeom>
        <a:solidFill>
          <a:srgbClr val="DAF0E2"/>
        </a:solidFill>
        <a:ln w="9525" cmpd="sng">
          <a:solidFill>
            <a:schemeClr val="lt1">
              <a:shade val="50000"/>
            </a:schemeClr>
          </a:solidFill>
        </a:ln>
        <a:scene3d>
          <a:camera prst="orthographicFront"/>
          <a:lightRig rig="threePt" dir="t"/>
        </a:scene3d>
        <a:sp3d>
          <a:bevelT prst="angle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AE723531-E243-417A-8424-78002FF77C41}" type="TxLink">
            <a:rPr lang="en-US" sz="1050" b="0" i="0" u="sng" strike="noStrike">
              <a:solidFill>
                <a:sysClr val="windowText" lastClr="000000"/>
              </a:solidFill>
              <a:latin typeface="Calibri"/>
              <a:ea typeface="Calibri"/>
              <a:cs typeface="Calibri"/>
            </a:rPr>
            <a:pPr/>
            <a:t>Publiskas personas kapitāla daļu un kapitālsabiedrību pārvaldības likuma 58. pants "Informācijas par kapitālsabiedrību publiskošana"</a:t>
          </a:fld>
          <a:endParaRPr lang="lv-LV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723900</xdr:colOff>
      <xdr:row>0</xdr:row>
      <xdr:rowOff>0</xdr:rowOff>
    </xdr:from>
    <xdr:to>
      <xdr:col>5</xdr:col>
      <xdr:colOff>1965960</xdr:colOff>
      <xdr:row>0</xdr:row>
      <xdr:rowOff>883920</xdr:rowOff>
    </xdr:to>
    <xdr:sp macro="" textlink="$Y$1">
      <xdr:nvSpPr>
        <xdr:cNvPr id="3" name="TextBox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72C55EE-8A75-49D0-9827-53163AEEBC4C}"/>
            </a:ext>
          </a:extLst>
        </xdr:cNvPr>
        <xdr:cNvSpPr txBox="1"/>
      </xdr:nvSpPr>
      <xdr:spPr>
        <a:xfrm>
          <a:off x="4351020" y="0"/>
          <a:ext cx="1988820" cy="883920"/>
        </a:xfrm>
        <a:prstGeom prst="rect">
          <a:avLst/>
        </a:prstGeom>
        <a:solidFill>
          <a:srgbClr val="7DC7C9"/>
        </a:solidFill>
        <a:ln w="9525" cmpd="sng">
          <a:solidFill>
            <a:schemeClr val="lt1">
              <a:shade val="50000"/>
            </a:schemeClr>
          </a:solidFill>
        </a:ln>
        <a:scene3d>
          <a:camera prst="orthographicFront"/>
          <a:lightRig rig="threePt" dir="t"/>
        </a:scene3d>
        <a:sp3d>
          <a:bevelT prst="angle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B13BC404-9496-4D0D-BCAE-975BD9466A9F}" type="TxLink">
            <a:rPr lang="en-US" sz="1050" b="0" i="0" u="sng" strike="noStrike">
              <a:solidFill>
                <a:sysClr val="windowText" lastClr="000000"/>
              </a:solidFill>
              <a:latin typeface="Calibri"/>
              <a:ea typeface="Calibri"/>
              <a:cs typeface="Calibri"/>
            </a:rPr>
            <a:pPr/>
            <a:t>Informācijas publiskošanas vadlīnijas valsts kapitālsabiedrībām un kapitāla daļu turētājiem</a:t>
          </a:fld>
          <a:endParaRPr lang="lv-LV" sz="105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0</xdr:rowOff>
    </xdr:from>
    <xdr:to>
      <xdr:col>1</xdr:col>
      <xdr:colOff>326571</xdr:colOff>
      <xdr:row>1</xdr:row>
      <xdr:rowOff>164311</xdr:rowOff>
    </xdr:to>
    <xdr:pic>
      <xdr:nvPicPr>
        <xdr:cNvPr id="2" name="Picture 1" descr="ManPower Consult Group Baltic - Individuālie aizsardzības līdzekļi">
          <a:extLst>
            <a:ext uri="{FF2B5EF4-FFF2-40B4-BE49-F238E27FC236}">
              <a16:creationId xmlns:a16="http://schemas.microsoft.com/office/drawing/2014/main" id="{8AE91B27-B6B1-498A-B190-11288E9BB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41" y="1165860"/>
          <a:ext cx="326570" cy="1643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330200</xdr:colOff>
      <xdr:row>3</xdr:row>
      <xdr:rowOff>22370</xdr:rowOff>
    </xdr:to>
    <xdr:pic>
      <xdr:nvPicPr>
        <xdr:cNvPr id="3" name="Picture 2" descr="Такой реакции мы точно не ожидали — глава Rīgas satiksme о новом ...">
          <a:extLst>
            <a:ext uri="{FF2B5EF4-FFF2-40B4-BE49-F238E27FC236}">
              <a16:creationId xmlns:a16="http://schemas.microsoft.com/office/drawing/2014/main" id="{D7B2BD13-A7D8-46E2-8495-C9D15B9B4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40" y="1348740"/>
          <a:ext cx="330200" cy="2052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250372</xdr:colOff>
      <xdr:row>3</xdr:row>
      <xdr:rowOff>171344</xdr:rowOff>
    </xdr:from>
    <xdr:to>
      <xdr:col>1</xdr:col>
      <xdr:colOff>584200</xdr:colOff>
      <xdr:row>5</xdr:row>
      <xdr:rowOff>29067</xdr:rowOff>
    </xdr:to>
    <xdr:pic>
      <xdr:nvPicPr>
        <xdr:cNvPr id="4" name="Picture 3" descr="BaltijasDurvis.lv">
          <a:extLst>
            <a:ext uri="{FF2B5EF4-FFF2-40B4-BE49-F238E27FC236}">
              <a16:creationId xmlns:a16="http://schemas.microsoft.com/office/drawing/2014/main" id="{EAC402F6-2382-4C74-B4A5-BDA92C4CE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212" y="1702964"/>
          <a:ext cx="333828" cy="2234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1</xdr:rowOff>
    </xdr:from>
    <xdr:to>
      <xdr:col>1</xdr:col>
      <xdr:colOff>344714</xdr:colOff>
      <xdr:row>4</xdr:row>
      <xdr:rowOff>59112</xdr:rowOff>
    </xdr:to>
    <xdr:pic>
      <xdr:nvPicPr>
        <xdr:cNvPr id="5" name="Picture 4" descr="Liāna Langa on Twitter: &quot;Draugi! @RNParvaldnieks ir atkrieviskojis savu ...">
          <a:extLst>
            <a:ext uri="{FF2B5EF4-FFF2-40B4-BE49-F238E27FC236}">
              <a16:creationId xmlns:a16="http://schemas.microsoft.com/office/drawing/2014/main" id="{4CC64BC7-7C38-4F10-A495-2FD0338D5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40" y="1531621"/>
          <a:ext cx="344714" cy="2419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35168</xdr:colOff>
      <xdr:row>5</xdr:row>
      <xdr:rowOff>29030</xdr:rowOff>
    </xdr:from>
    <xdr:to>
      <xdr:col>1</xdr:col>
      <xdr:colOff>554054</xdr:colOff>
      <xdr:row>5</xdr:row>
      <xdr:rowOff>168667</xdr:rowOff>
    </xdr:to>
    <xdr:pic>
      <xdr:nvPicPr>
        <xdr:cNvPr id="7" name="Picture 6" descr="Daugavpils Reģionālā Slimnīca">
          <a:extLst>
            <a:ext uri="{FF2B5EF4-FFF2-40B4-BE49-F238E27FC236}">
              <a16:creationId xmlns:a16="http://schemas.microsoft.com/office/drawing/2014/main" id="{D707B192-44FE-4C0F-A677-8FD697BE2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2014" y="1113415"/>
          <a:ext cx="518886" cy="139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181428</xdr:rowOff>
    </xdr:from>
    <xdr:to>
      <xdr:col>1</xdr:col>
      <xdr:colOff>562429</xdr:colOff>
      <xdr:row>6</xdr:row>
      <xdr:rowOff>149980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8D558BA8-4EB6-4C63-A26F-693CEF535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40" y="2261688"/>
          <a:ext cx="562429" cy="1514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3629</xdr:colOff>
      <xdr:row>8</xdr:row>
      <xdr:rowOff>54428</xdr:rowOff>
    </xdr:from>
    <xdr:to>
      <xdr:col>1</xdr:col>
      <xdr:colOff>575891</xdr:colOff>
      <xdr:row>9</xdr:row>
      <xdr:rowOff>0</xdr:rowOff>
    </xdr:to>
    <xdr:pic>
      <xdr:nvPicPr>
        <xdr:cNvPr id="9" name="Picture 8" descr="Ziemeļkurzemes reģionālā slimnīca Ventspilī.Morgs - Morga diennakts ...">
          <a:extLst>
            <a:ext uri="{FF2B5EF4-FFF2-40B4-BE49-F238E27FC236}">
              <a16:creationId xmlns:a16="http://schemas.microsoft.com/office/drawing/2014/main" id="{FFB89C65-19C2-425F-B630-A3C35B5E4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469" y="2683328"/>
          <a:ext cx="572262" cy="1284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</xdr:colOff>
      <xdr:row>9</xdr:row>
      <xdr:rowOff>0</xdr:rowOff>
    </xdr:from>
    <xdr:to>
      <xdr:col>1</xdr:col>
      <xdr:colOff>192315</xdr:colOff>
      <xdr:row>10</xdr:row>
      <xdr:rowOff>9460</xdr:rowOff>
    </xdr:to>
    <xdr:pic>
      <xdr:nvPicPr>
        <xdr:cNvPr id="10" name="Picture 9" descr="Rēzeknes slimnīca – Kvalificēta medicīniskā aprūpe">
          <a:extLst>
            <a:ext uri="{FF2B5EF4-FFF2-40B4-BE49-F238E27FC236}">
              <a16:creationId xmlns:a16="http://schemas.microsoft.com/office/drawing/2014/main" id="{F990F4D3-18C5-4C1D-B76F-16BAFF847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41" y="2811780"/>
          <a:ext cx="192314" cy="1923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21772</xdr:colOff>
      <xdr:row>11</xdr:row>
      <xdr:rowOff>1</xdr:rowOff>
    </xdr:from>
    <xdr:to>
      <xdr:col>1</xdr:col>
      <xdr:colOff>301172</xdr:colOff>
      <xdr:row>12</xdr:row>
      <xdr:rowOff>14525</xdr:rowOff>
    </xdr:to>
    <xdr:pic>
      <xdr:nvPicPr>
        <xdr:cNvPr id="11" name="Picture 10" descr="Dzimumu identitāte un segregācija Darba Tirgū | Bezmaksas seminārs : 11 ...">
          <a:extLst>
            <a:ext uri="{FF2B5EF4-FFF2-40B4-BE49-F238E27FC236}">
              <a16:creationId xmlns:a16="http://schemas.microsoft.com/office/drawing/2014/main" id="{42F80FAF-3CBA-46FD-8617-F616F16F5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7612" y="3177541"/>
          <a:ext cx="279400" cy="1974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7257</xdr:colOff>
      <xdr:row>12</xdr:row>
      <xdr:rowOff>43543</xdr:rowOff>
    </xdr:from>
    <xdr:to>
      <xdr:col>1</xdr:col>
      <xdr:colOff>578757</xdr:colOff>
      <xdr:row>12</xdr:row>
      <xdr:rowOff>122601</xdr:rowOff>
    </xdr:to>
    <xdr:pic>
      <xdr:nvPicPr>
        <xdr:cNvPr id="12" name="Picture 11" descr="Valdes un padomes atlase - ASTRAL Executive Search">
          <a:extLst>
            <a:ext uri="{FF2B5EF4-FFF2-40B4-BE49-F238E27FC236}">
              <a16:creationId xmlns:a16="http://schemas.microsoft.com/office/drawing/2014/main" id="{7A411E9E-C414-40C3-96C3-21264BA88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097" y="3403963"/>
          <a:ext cx="571500" cy="790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58082</xdr:colOff>
      <xdr:row>13</xdr:row>
      <xdr:rowOff>32702</xdr:rowOff>
    </xdr:from>
    <xdr:to>
      <xdr:col>1</xdr:col>
      <xdr:colOff>315432</xdr:colOff>
      <xdr:row>13</xdr:row>
      <xdr:rowOff>158443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8104C2EC-BC12-4E77-8F50-E84EF67877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063922" y="3576002"/>
          <a:ext cx="257350" cy="125741"/>
        </a:xfrm>
        <a:prstGeom prst="rect">
          <a:avLst/>
        </a:prstGeom>
      </xdr:spPr>
    </xdr:pic>
    <xdr:clientData/>
  </xdr:twoCellAnchor>
  <xdr:twoCellAnchor editAs="oneCell">
    <xdr:from>
      <xdr:col>1</xdr:col>
      <xdr:colOff>54429</xdr:colOff>
      <xdr:row>10</xdr:row>
      <xdr:rowOff>35219</xdr:rowOff>
    </xdr:from>
    <xdr:to>
      <xdr:col>1</xdr:col>
      <xdr:colOff>310923</xdr:colOff>
      <xdr:row>11</xdr:row>
      <xdr:rowOff>16128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A4D36A55-8F36-4429-8CE4-9B72444D69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060269" y="3029879"/>
          <a:ext cx="256494" cy="16378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182896</xdr:colOff>
      <xdr:row>8</xdr:row>
      <xdr:rowOff>17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B219526A-7E5B-4A7C-83E1-2E859F2A51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05840" y="2446020"/>
          <a:ext cx="182896" cy="18289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KDEPJ\EPJ_DeskTop\Dublik&#257;ts\Dublik&#257;ts_P&#257;rskatam_2025\Varianti\Pasvaldibas_KDT_Dashboard_2026.xlsx" TargetMode="External"/><Relationship Id="rId1" Type="http://schemas.openxmlformats.org/officeDocument/2006/relationships/externalLinkPath" Target="Varianti/Pasvaldibas_KDT_Dashboard_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shboard"/>
      <sheetName val="Saraksts"/>
      <sheetName val="Vērtējumu_tabula"/>
      <sheetName val="Pašvald._tīmekļv"/>
      <sheetName val="Lielās-kapsab."/>
      <sheetName val="GrafiksLielās-KS"/>
      <sheetName val="Grafiks 2"/>
      <sheetName val="Dati_Dashboard"/>
    </sheetNames>
    <sheetDataSet>
      <sheetData sheetId="0"/>
      <sheetData sheetId="1"/>
      <sheetData sheetId="2">
        <row r="4">
          <cell r="D4" t="str">
            <v>100%</v>
          </cell>
          <cell r="E4">
            <v>2</v>
          </cell>
        </row>
        <row r="5">
          <cell r="D5" t="str">
            <v>virs 75-99%</v>
          </cell>
          <cell r="E5">
            <v>11</v>
          </cell>
        </row>
        <row r="6">
          <cell r="D6" t="str">
            <v>&gt;50-75%</v>
          </cell>
          <cell r="E6">
            <v>14</v>
          </cell>
        </row>
        <row r="7">
          <cell r="D7" t="str">
            <v>&gt;30-50%</v>
          </cell>
          <cell r="E7">
            <v>5</v>
          </cell>
        </row>
        <row r="8">
          <cell r="D8" t="str">
            <v>līdz 30%</v>
          </cell>
          <cell r="E8">
            <v>7</v>
          </cell>
        </row>
      </sheetData>
      <sheetData sheetId="3"/>
      <sheetData sheetId="4"/>
      <sheetData sheetId="5" refreshError="1"/>
      <sheetData sheetId="6"/>
      <sheetData sheetId="7">
        <row r="65">
          <cell r="F65" t="str">
            <v>Pilnībā</v>
          </cell>
          <cell r="G65" t="str">
            <v>Daļēji</v>
          </cell>
          <cell r="H65" t="str">
            <v>Nav</v>
          </cell>
        </row>
        <row r="66">
          <cell r="E66" t="str">
            <v>1. Grupēts saraksts</v>
          </cell>
          <cell r="F66">
            <v>5</v>
          </cell>
          <cell r="G66">
            <v>17</v>
          </cell>
          <cell r="H66">
            <v>21</v>
          </cell>
        </row>
        <row r="67">
          <cell r="E67" t="str">
            <v>2. Pamatdati</v>
          </cell>
          <cell r="F67">
            <v>24</v>
          </cell>
          <cell r="G67">
            <v>17</v>
          </cell>
          <cell r="H67">
            <v>2</v>
          </cell>
        </row>
        <row r="68">
          <cell r="E68" t="str">
            <v>3. Mērķi</v>
          </cell>
          <cell r="F68">
            <v>30</v>
          </cell>
          <cell r="G68">
            <v>10</v>
          </cell>
          <cell r="H68">
            <v>3</v>
          </cell>
        </row>
        <row r="69">
          <cell r="E69" t="str">
            <v>4. Līdzdalība</v>
          </cell>
          <cell r="F69">
            <v>4</v>
          </cell>
          <cell r="G69">
            <v>2</v>
          </cell>
          <cell r="H69">
            <v>2</v>
          </cell>
        </row>
        <row r="70">
          <cell r="E70" t="str">
            <v>5. Pārstāvis</v>
          </cell>
          <cell r="F70">
            <v>32</v>
          </cell>
          <cell r="G70">
            <v>1</v>
          </cell>
          <cell r="H70">
            <v>10</v>
          </cell>
        </row>
        <row r="71">
          <cell r="E71" t="str">
            <v>6. Gada pārskats</v>
          </cell>
          <cell r="F71">
            <v>19</v>
          </cell>
          <cell r="G71">
            <v>21</v>
          </cell>
          <cell r="H71">
            <v>3</v>
          </cell>
        </row>
        <row r="72">
          <cell r="E72" t="str">
            <v>7. Maksājumi</v>
          </cell>
          <cell r="F72">
            <v>12</v>
          </cell>
          <cell r="G72">
            <v>6</v>
          </cell>
          <cell r="H72">
            <v>25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jelgava.lv/pasvaldibas-iestades-un-kapitalsabiedribas/" TargetMode="External"/><Relationship Id="rId18" Type="http://schemas.openxmlformats.org/officeDocument/2006/relationships/hyperlink" Target="https://kekava.lv/kontakti/" TargetMode="External"/><Relationship Id="rId26" Type="http://schemas.openxmlformats.org/officeDocument/2006/relationships/hyperlink" Target="https://rezeknesnovads.lv/pasvaldiba/kapitalsabiedribas/" TargetMode="External"/><Relationship Id="rId39" Type="http://schemas.openxmlformats.org/officeDocument/2006/relationships/hyperlink" Target="https://www.ventspilsnovads.lv/lv/strukturvieniba/sia-vnk-serviss" TargetMode="External"/><Relationship Id="rId21" Type="http://schemas.openxmlformats.org/officeDocument/2006/relationships/hyperlink" Target="https://www.ludzasnovads.lv/lv/kapitalsabiedribas" TargetMode="External"/><Relationship Id="rId34" Type="http://schemas.openxmlformats.org/officeDocument/2006/relationships/hyperlink" Target="https://www.talsunovads.lv/lv/kapitalsabiedribas" TargetMode="External"/><Relationship Id="rId42" Type="http://schemas.openxmlformats.org/officeDocument/2006/relationships/hyperlink" Target="https://www.liepaja.lv/publiskojama-informacija-par-kapitalsabiedribam/" TargetMode="External"/><Relationship Id="rId7" Type="http://schemas.openxmlformats.org/officeDocument/2006/relationships/hyperlink" Target="https://www.cesis.lv/lv/pasvaldiba/informacija/kapitalsabiedribas-biedribas/" TargetMode="External"/><Relationship Id="rId2" Type="http://schemas.openxmlformats.org/officeDocument/2006/relationships/hyperlink" Target="https://aluksne.lv/index.php/pasvaldiba/kapitalsabiedribas/" TargetMode="External"/><Relationship Id="rId16" Type="http://schemas.openxmlformats.org/officeDocument/2006/relationships/hyperlink" Target="https://www.kraslava.lv/lv/kapitalsabiedribas" TargetMode="External"/><Relationship Id="rId20" Type="http://schemas.openxmlformats.org/officeDocument/2006/relationships/hyperlink" Target="https://www.livani.lv/lv/kapitalsabiedribas" TargetMode="External"/><Relationship Id="rId29" Type="http://schemas.openxmlformats.org/officeDocument/2006/relationships/hyperlink" Target="https://www.ropazi.lv/lv/kapitalsabiedribas-un-pasvaldibas-agenturas" TargetMode="External"/><Relationship Id="rId41" Type="http://schemas.openxmlformats.org/officeDocument/2006/relationships/hyperlink" Target="https://www.madona.lv/lat/kapitalsabiedribas" TargetMode="External"/><Relationship Id="rId1" Type="http://schemas.openxmlformats.org/officeDocument/2006/relationships/hyperlink" Target="https://www.aizkraukle.lv/lv/kapitalsabiedribas" TargetMode="External"/><Relationship Id="rId6" Type="http://schemas.openxmlformats.org/officeDocument/2006/relationships/hyperlink" Target="https://www.bauskasnovads.lv/lv/kapitalsabiedribas" TargetMode="External"/><Relationship Id="rId11" Type="http://schemas.openxmlformats.org/officeDocument/2006/relationships/hyperlink" Target="https://www.gulbene.lv/lv/strukturvieniba/gulbenes-novada-pasvaldibas-kapitalsabiedribas" TargetMode="External"/><Relationship Id="rId24" Type="http://schemas.openxmlformats.org/officeDocument/2006/relationships/hyperlink" Target="https://www.olaine.lv/lv" TargetMode="External"/><Relationship Id="rId32" Type="http://schemas.openxmlformats.org/officeDocument/2006/relationships/hyperlink" Target="https://saulkrasti.lv/pasvaldiba/pasvaldibas-kapitalsabiedribas/sia-zaao/" TargetMode="External"/><Relationship Id="rId37" Type="http://schemas.openxmlformats.org/officeDocument/2006/relationships/hyperlink" Target="https://www.valmierasnovads.lv/pasvaldiba/par-pasvaldibu/kapitalsabiedribas/" TargetMode="External"/><Relationship Id="rId40" Type="http://schemas.openxmlformats.org/officeDocument/2006/relationships/hyperlink" Target="https://www.ventspils.lv/pasvaldibas-parvaldes-struktura/kapitalsabiedribas/" TargetMode="External"/><Relationship Id="rId5" Type="http://schemas.openxmlformats.org/officeDocument/2006/relationships/hyperlink" Target="https://www.balvi.lv/lv/kapitalsabiedribas" TargetMode="External"/><Relationship Id="rId15" Type="http://schemas.openxmlformats.org/officeDocument/2006/relationships/hyperlink" Target="https://www.jurmala.lv/lv/kapitalsabiedribas" TargetMode="External"/><Relationship Id="rId23" Type="http://schemas.openxmlformats.org/officeDocument/2006/relationships/hyperlink" Target="https://www.ogresnovads.lv/lv/kapitalsabiedribas" TargetMode="External"/><Relationship Id="rId28" Type="http://schemas.openxmlformats.org/officeDocument/2006/relationships/hyperlink" Target="https://www.riga.lv/lv/kapitalsabiedribas" TargetMode="External"/><Relationship Id="rId36" Type="http://schemas.openxmlformats.org/officeDocument/2006/relationships/hyperlink" Target="https://www.valka.lv/lv/kapitalsabiedribas" TargetMode="External"/><Relationship Id="rId10" Type="http://schemas.openxmlformats.org/officeDocument/2006/relationships/hyperlink" Target="https://www.dobele.lv/lv/strukturvieniba/pasvaldibas-kapitalsabiedribas" TargetMode="External"/><Relationship Id="rId19" Type="http://schemas.openxmlformats.org/officeDocument/2006/relationships/hyperlink" Target="https://www.limbazunovads.lv/lv/kapitalsabiedribas" TargetMode="External"/><Relationship Id="rId31" Type="http://schemas.openxmlformats.org/officeDocument/2006/relationships/hyperlink" Target="https://www.saldus.lv/pasvaldiba/kapitalsabiedribas/" TargetMode="External"/><Relationship Id="rId44" Type="http://schemas.openxmlformats.org/officeDocument/2006/relationships/printerSettings" Target="../printerSettings/printerSettings1.bin"/><Relationship Id="rId4" Type="http://schemas.openxmlformats.org/officeDocument/2006/relationships/hyperlink" Target="https://www.adazunovads.lv/lv/kapitalsabiedribas-1" TargetMode="External"/><Relationship Id="rId9" Type="http://schemas.openxmlformats.org/officeDocument/2006/relationships/hyperlink" Target="https://www.dkn.lv/lv/kapitalsabiedribas" TargetMode="External"/><Relationship Id="rId14" Type="http://schemas.openxmlformats.org/officeDocument/2006/relationships/hyperlink" Target="https://www.jekabpils.lv/lv/kapitalsabiedribas" TargetMode="External"/><Relationship Id="rId22" Type="http://schemas.openxmlformats.org/officeDocument/2006/relationships/hyperlink" Target="https://www.marupe.lv/lv/kapitalsabiedribas" TargetMode="External"/><Relationship Id="rId27" Type="http://schemas.openxmlformats.org/officeDocument/2006/relationships/hyperlink" Target="https://rezekne.lv/par-kapitalsabiedribam/" TargetMode="External"/><Relationship Id="rId30" Type="http://schemas.openxmlformats.org/officeDocument/2006/relationships/hyperlink" Target="https://salaspils.lv/lv/kontaktinformacija" TargetMode="External"/><Relationship Id="rId35" Type="http://schemas.openxmlformats.org/officeDocument/2006/relationships/hyperlink" Target="https://www.tukums.lv/lv/kapitalsabiedribas-0" TargetMode="External"/><Relationship Id="rId43" Type="http://schemas.openxmlformats.org/officeDocument/2006/relationships/hyperlink" Target="https://sigulda.lv/pasvaldiba/kapitalsabiedribas/" TargetMode="External"/><Relationship Id="rId8" Type="http://schemas.openxmlformats.org/officeDocument/2006/relationships/hyperlink" Target="https://www.daugavpils.lv/pasvaldiba/daugavpils-pilsetas-dome/pasvaldibas-iestades-un-kapitalsabiedribas/" TargetMode="External"/><Relationship Id="rId3" Type="http://schemas.openxmlformats.org/officeDocument/2006/relationships/hyperlink" Target="https://www.augsdaugavasnovads.lv/lv/kapitalsabiedribas-0" TargetMode="External"/><Relationship Id="rId12" Type="http://schemas.openxmlformats.org/officeDocument/2006/relationships/hyperlink" Target="https://www.jelgavasnovads.lv/lv/kapitalsabiedribas" TargetMode="External"/><Relationship Id="rId17" Type="http://schemas.openxmlformats.org/officeDocument/2006/relationships/hyperlink" Target="https://kuldigasnovads.lv/pasvaldiba/kapitalsabiedribas/" TargetMode="External"/><Relationship Id="rId25" Type="http://schemas.openxmlformats.org/officeDocument/2006/relationships/hyperlink" Target="https://www.preili.lv/lv/kapitalsabiedribas" TargetMode="External"/><Relationship Id="rId33" Type="http://schemas.openxmlformats.org/officeDocument/2006/relationships/hyperlink" Target="https://www.smiltenesnovads.lv/lv/kapitalsabiedribas" TargetMode="External"/><Relationship Id="rId38" Type="http://schemas.openxmlformats.org/officeDocument/2006/relationships/hyperlink" Target="https://varaklani.lv/" TargetMode="External"/></Relationships>
</file>

<file path=xl/worksheets/_rels/sheet5.xml.rels><?xml version="1.0" encoding="UTF-8" standalone="yes"?>
<Relationships xmlns="http://schemas.openxmlformats.org/package/2006/relationships"><Relationship Id="rId117" Type="http://schemas.openxmlformats.org/officeDocument/2006/relationships/hyperlink" Target="https://rnparvaldnieks.lv/wp-content/uploads/2021/09/Ipasuma-struktura.pdf" TargetMode="External"/><Relationship Id="rId299" Type="http://schemas.openxmlformats.org/officeDocument/2006/relationships/hyperlink" Target="https://rnparvaldnieks.lv/wp-content/uploads/2026/04/ZIEDOSANAS-STRATEGIJA-UN-KARTIBA-2026.pdf" TargetMode="External"/><Relationship Id="rId21" Type="http://schemas.openxmlformats.org/officeDocument/2006/relationships/hyperlink" Target="https://ziemelkurzemesslimnica.lv/media/uploads/3.pielikums_STATUTI_jauna-redakcija.pdf" TargetMode="External"/><Relationship Id="rId63" Type="http://schemas.openxmlformats.org/officeDocument/2006/relationships/hyperlink" Target="https://www.1slimnica.lv/lv/par-mums/dalibnieku-sapulces_2023/" TargetMode="External"/><Relationship Id="rId159" Type="http://schemas.openxmlformats.org/officeDocument/2006/relationships/hyperlink" Target="https://www.rigassatiksme.lv/lv/par-mums/vadiba/" TargetMode="External"/><Relationship Id="rId324" Type="http://schemas.openxmlformats.org/officeDocument/2006/relationships/hyperlink" Target="https://www.rigassatiksme.lv/lv/par-mums/vadiba/" TargetMode="External"/><Relationship Id="rId366" Type="http://schemas.openxmlformats.org/officeDocument/2006/relationships/hyperlink" Target="https://www.rigasnami.lv/lv/par-mums/par-uznemumu" TargetMode="External"/><Relationship Id="rId170" Type="http://schemas.openxmlformats.org/officeDocument/2006/relationships/hyperlink" Target="https://www.liepajasslimnica.lv/par-mums/publiskojama-informacija" TargetMode="External"/><Relationship Id="rId226" Type="http://schemas.openxmlformats.org/officeDocument/2006/relationships/hyperlink" Target="https://vidzemesslimnica.lv/par-mums/publiskojama-informacija/" TargetMode="External"/><Relationship Id="rId433" Type="http://schemas.openxmlformats.org/officeDocument/2006/relationships/hyperlink" Target="https://ziemelkurzemesslimnica.lv/media/uploads/2023.09.28_publicejama_info_majas_lpp.docx" TargetMode="External"/><Relationship Id="rId268" Type="http://schemas.openxmlformats.org/officeDocument/2006/relationships/hyperlink" Target="https://www.liepajasslimnica.lv/par-mums/publiskojama-informacija" TargetMode="External"/><Relationship Id="rId32" Type="http://schemas.openxmlformats.org/officeDocument/2006/relationships/hyperlink" Target="http://www.rslimnica.lv/" TargetMode="External"/><Relationship Id="rId74" Type="http://schemas.openxmlformats.org/officeDocument/2006/relationships/hyperlink" Target="https://www.liepajasslimnica.lv/par-mums/publiskojama-informacija" TargetMode="External"/><Relationship Id="rId128" Type="http://schemas.openxmlformats.org/officeDocument/2006/relationships/hyperlink" Target="https://rnparvaldnieks.lv/normativie-dokumenti/" TargetMode="External"/><Relationship Id="rId335" Type="http://schemas.openxmlformats.org/officeDocument/2006/relationships/hyperlink" Target="https://ziemelkurzemesslimnica.lv/media/uploads/Fin_nefin_merku_istenosana-2020.-2024.pdf" TargetMode="External"/><Relationship Id="rId377" Type="http://schemas.openxmlformats.org/officeDocument/2006/relationships/hyperlink" Target="https://www.rigasnami.lv/lv/par-mums/dokumenti" TargetMode="External"/><Relationship Id="rId5" Type="http://schemas.openxmlformats.org/officeDocument/2006/relationships/hyperlink" Target="http://www.vidzemesslimnica.lv/" TargetMode="External"/><Relationship Id="rId181" Type="http://schemas.openxmlformats.org/officeDocument/2006/relationships/hyperlink" Target="https://ziemelkurzemesslimnica.lv/media/uploads/2023.07.17_fin_nefin_merku_istenosana-1.pdf" TargetMode="External"/><Relationship Id="rId237" Type="http://schemas.openxmlformats.org/officeDocument/2006/relationships/hyperlink" Target="https://ziemelkurzemesslimnica.lv/media/uploads/96_pielikumi_strukturshema_2025-1.pdf" TargetMode="External"/><Relationship Id="rId402" Type="http://schemas.openxmlformats.org/officeDocument/2006/relationships/hyperlink" Target="http://www.daugavpils.udens.lv/Text_parudens.aspx?t=4941644d-dc19-42ee-bdc5-a2514160584b" TargetMode="External"/><Relationship Id="rId279" Type="http://schemas.openxmlformats.org/officeDocument/2006/relationships/hyperlink" Target="https://slimnica.daugavpils.lv/wp-content/uploads/2022/05/DRS_strategija_2022_2026.pdf" TargetMode="External"/><Relationship Id="rId43" Type="http://schemas.openxmlformats.org/officeDocument/2006/relationships/hyperlink" Target="https://rslimnica.lv/wp-content/uploads/2023/07/Sanemtie-ziedojumi-2022.pdf" TargetMode="External"/><Relationship Id="rId139" Type="http://schemas.openxmlformats.org/officeDocument/2006/relationships/hyperlink" Target="https://www.rigassatiksme.lv/lv/par-mums/publiskojama-informacija/" TargetMode="External"/><Relationship Id="rId290" Type="http://schemas.openxmlformats.org/officeDocument/2006/relationships/hyperlink" Target="https://www.rigasudens.lv/lv/cita-finansu-informacija" TargetMode="External"/><Relationship Id="rId304" Type="http://schemas.openxmlformats.org/officeDocument/2006/relationships/hyperlink" Target="https://rnparvaldnieks.lv/darbibas-un-finansu-rezultati/" TargetMode="External"/><Relationship Id="rId346" Type="http://schemas.openxmlformats.org/officeDocument/2006/relationships/hyperlink" Target="https://rigasmezi.lv/iepirkumu-plans" TargetMode="External"/><Relationship Id="rId388" Type="http://schemas.openxmlformats.org/officeDocument/2006/relationships/hyperlink" Target="http://www.daugavpils.udens.lv/" TargetMode="External"/><Relationship Id="rId85" Type="http://schemas.openxmlformats.org/officeDocument/2006/relationships/hyperlink" Target="https://slimnica.daugavpils.lv/par-mums/publiskojama-informacija/" TargetMode="External"/><Relationship Id="rId150" Type="http://schemas.openxmlformats.org/officeDocument/2006/relationships/hyperlink" Target="https://www.rigassatiksme.lv/files/2022_01_08_-menesalgas_kriteriji.pdf" TargetMode="External"/><Relationship Id="rId192" Type="http://schemas.openxmlformats.org/officeDocument/2006/relationships/hyperlink" Target="https://www.rigasmezi.lv/lv/par_mums/valde/" TargetMode="External"/><Relationship Id="rId206" Type="http://schemas.openxmlformats.org/officeDocument/2006/relationships/hyperlink" Target="https://www.rigasmezi.lv/lv/publiskojama_informacija/sia__rigas_mezi__politikas/" TargetMode="External"/><Relationship Id="rId413" Type="http://schemas.openxmlformats.org/officeDocument/2006/relationships/hyperlink" Target="https://satiksme.daugavpils.lv/normativie-dokumenti" TargetMode="External"/><Relationship Id="rId248" Type="http://schemas.openxmlformats.org/officeDocument/2006/relationships/hyperlink" Target="https://ziemelkurzemesslimnica.lv/par-mums/" TargetMode="External"/><Relationship Id="rId12" Type="http://schemas.openxmlformats.org/officeDocument/2006/relationships/hyperlink" Target="https://vidzemesslimnica.lv/wp-content/uploads/2023/05/STATUTI-jauna-redakc.-18.02.2022.apstiprinati.pdf" TargetMode="External"/><Relationship Id="rId108" Type="http://schemas.openxmlformats.org/officeDocument/2006/relationships/hyperlink" Target="https://www.rigasudens.lv/lv/informacija-par-ziedojumiem" TargetMode="External"/><Relationship Id="rId315" Type="http://schemas.openxmlformats.org/officeDocument/2006/relationships/hyperlink" Target="https://www.rigassatiksme.lv/lv/par-mums/publiskojama-informacija/finansu-informacija/" TargetMode="External"/><Relationship Id="rId357" Type="http://schemas.openxmlformats.org/officeDocument/2006/relationships/hyperlink" Target="https://liepajasslimnica.lv/storage/app/media/Publiskoajm%C4%81%20inform%C4%81cija/8.Audit%C4%93ts%20gada%20p%C4%81rskatas/2025/2025%20-%20Korporat%C4%ABv%C4%81s%20p%C4%81rvald%C4%ABbas%20pazi%C5%86ojums.pdf" TargetMode="External"/><Relationship Id="rId54" Type="http://schemas.openxmlformats.org/officeDocument/2006/relationships/hyperlink" Target="https://www.1slimnica.lv/lv/par-mums/dokumenti/statuti" TargetMode="External"/><Relationship Id="rId96" Type="http://schemas.openxmlformats.org/officeDocument/2006/relationships/hyperlink" Target="https://www.rigasudens.lv/sites/default/files/inline-files/Person%C4%81la%20atalgojuma%20un%20atlases%20politika_V1.0.pdf" TargetMode="External"/><Relationship Id="rId161" Type="http://schemas.openxmlformats.org/officeDocument/2006/relationships/hyperlink" Target="https://www.rigassatiksme.lv/files/korporativas_parvaldibas_kodekss_web_012a9.pdf" TargetMode="External"/><Relationship Id="rId217" Type="http://schemas.openxmlformats.org/officeDocument/2006/relationships/hyperlink" Target="http://www.dsiltumtikli.lv/lv/musu-klientiem/par-uznemumu/gada-parskats/" TargetMode="External"/><Relationship Id="rId399" Type="http://schemas.openxmlformats.org/officeDocument/2006/relationships/hyperlink" Target="http://www.daugavpils.udens.lv/Text_parudens.aspx?t=4941644d-dc19-42ee-bdc5-a2514160584b" TargetMode="External"/><Relationship Id="rId259" Type="http://schemas.openxmlformats.org/officeDocument/2006/relationships/hyperlink" Target="https://liepajasslimnica.lv/par-mums/vadiba" TargetMode="External"/><Relationship Id="rId424" Type="http://schemas.openxmlformats.org/officeDocument/2006/relationships/hyperlink" Target="https://likumi.lv/ta/id/269907-publiskas-personas-kapitala-dalu-un-kapitalsabiedribu-parvaldibas-likums" TargetMode="External"/><Relationship Id="rId23" Type="http://schemas.openxmlformats.org/officeDocument/2006/relationships/hyperlink" Target="https://ziemelkurzemesslimnica.lv/par-mums/" TargetMode="External"/><Relationship Id="rId119" Type="http://schemas.openxmlformats.org/officeDocument/2006/relationships/hyperlink" Target="https://rnparvaldnieks.lv/wp-content/uploads/2021/09/SIA-Rigas-namu-parvaldnieks-statuti.pdf" TargetMode="External"/><Relationship Id="rId270" Type="http://schemas.openxmlformats.org/officeDocument/2006/relationships/hyperlink" Target="https://slimnica.daugavpils.lv/wp-content/uploads/2026/07/Statuti_jauna_redakcija_30.06.2026.docx" TargetMode="External"/><Relationship Id="rId326" Type="http://schemas.openxmlformats.org/officeDocument/2006/relationships/hyperlink" Target="https://www.rs.lv/saturs/iemaksas-budzeta" TargetMode="External"/><Relationship Id="rId65" Type="http://schemas.openxmlformats.org/officeDocument/2006/relationships/hyperlink" Target="https://liepajasslimnica.lv/publiskie-iepirkumi" TargetMode="External"/><Relationship Id="rId130" Type="http://schemas.openxmlformats.org/officeDocument/2006/relationships/hyperlink" Target="https://rnparvaldnieks.lv/wp-content/uploads/2023/05/Korporativas-parvaldibas-zinojums-par-2022_-finansu-gadu.pdf" TargetMode="External"/><Relationship Id="rId368" Type="http://schemas.openxmlformats.org/officeDocument/2006/relationships/hyperlink" Target="https://www.rigasnami.lv/lv/par-mums/par-uznemumu" TargetMode="External"/><Relationship Id="rId172" Type="http://schemas.openxmlformats.org/officeDocument/2006/relationships/hyperlink" Target="https://www.liepajasslimnica.lv/par-mums/publiskojama-informacija" TargetMode="External"/><Relationship Id="rId228" Type="http://schemas.openxmlformats.org/officeDocument/2006/relationships/hyperlink" Target="https://vidzemesslimnica.lv/wp-content/uploads/2024/08/VS-statuti-14.06.2024.pdf" TargetMode="External"/><Relationship Id="rId435" Type="http://schemas.openxmlformats.org/officeDocument/2006/relationships/hyperlink" Target="https://satiksme.daugavpils.lv/par-mums/normativie-dokumenti/" TargetMode="External"/><Relationship Id="rId281" Type="http://schemas.openxmlformats.org/officeDocument/2006/relationships/hyperlink" Target="https://www.rigasudens.lv/lv/par-rigas-udens" TargetMode="External"/><Relationship Id="rId337" Type="http://schemas.openxmlformats.org/officeDocument/2006/relationships/hyperlink" Target="https://rslimnica.lv/wp-content/uploads/2020/01/SIA-obligati-publicejama-info-2020.01.-strategiskie-merki.pdf" TargetMode="External"/><Relationship Id="rId34" Type="http://schemas.openxmlformats.org/officeDocument/2006/relationships/hyperlink" Target="https://ziemelkurzemesslimnica.lv/par-mums/" TargetMode="External"/><Relationship Id="rId76" Type="http://schemas.openxmlformats.org/officeDocument/2006/relationships/hyperlink" Target="https://www.liepajasslimnica.lv/storage/app/media/Publiskoajm%C4%81%20inform%C4%81cija/12.Stat%C5%ABti/statuti02102023.pdf" TargetMode="External"/><Relationship Id="rId141" Type="http://schemas.openxmlformats.org/officeDocument/2006/relationships/hyperlink" Target="https://www.rigassatiksme.lv/files/rigas_satiksme_statuti_jauna_redakcija_cabc7.pdf" TargetMode="External"/><Relationship Id="rId379" Type="http://schemas.openxmlformats.org/officeDocument/2006/relationships/hyperlink" Target="https://www.liepajasslimnica.lv/storage/app/media/Publiskoajm%C4%81%20inform%C4%81cija/8.Audit%C4%93ts%20gada%20p%C4%81rskatas/2025/2025%20-%20Nefinan%C5%A1u%20pazi%C5%86ojums.pdf" TargetMode="External"/><Relationship Id="rId7" Type="http://schemas.openxmlformats.org/officeDocument/2006/relationships/hyperlink" Target="https://vidzemesslimnica.lv/par-mums/valde/" TargetMode="External"/><Relationship Id="rId183" Type="http://schemas.openxmlformats.org/officeDocument/2006/relationships/hyperlink" Target="https://rslimnica.lv/wp-content/uploads/2020/01/SIA-obligati-publicejama-info-2020.01.-strategiskie-merki.pdf" TargetMode="External"/><Relationship Id="rId239" Type="http://schemas.openxmlformats.org/officeDocument/2006/relationships/hyperlink" Target="https://ziemelkurzemesslimnica.lv/par-mums/" TargetMode="External"/><Relationship Id="rId390" Type="http://schemas.openxmlformats.org/officeDocument/2006/relationships/hyperlink" Target="http://www.daugavpils.udens.lv/Text_parudens.aspx?t=4941644d-dc19-42ee-bdc5-a2514160584b" TargetMode="External"/><Relationship Id="rId404" Type="http://schemas.openxmlformats.org/officeDocument/2006/relationships/hyperlink" Target="https://rigasmezi.lv/storage/rm-ilgtspejas-un-gada-parskats-2025.pdf" TargetMode="External"/><Relationship Id="rId250" Type="http://schemas.openxmlformats.org/officeDocument/2006/relationships/hyperlink" Target="https://rslimnica.lv/index.php/rezeknes-slimnica-2/" TargetMode="External"/><Relationship Id="rId292" Type="http://schemas.openxmlformats.org/officeDocument/2006/relationships/hyperlink" Target="https://www.rigasudens.lv/lv/sludinajumi-un-piedavajumi" TargetMode="External"/><Relationship Id="rId306" Type="http://schemas.openxmlformats.org/officeDocument/2006/relationships/hyperlink" Target="https://www.rs.lv/saturs/struktura" TargetMode="External"/><Relationship Id="rId45" Type="http://schemas.openxmlformats.org/officeDocument/2006/relationships/hyperlink" Target="https://rslimnica.lv/index.php/rezeknes-slimnica-2/" TargetMode="External"/><Relationship Id="rId87" Type="http://schemas.openxmlformats.org/officeDocument/2006/relationships/hyperlink" Target="https://slimnica.daugavpils.lv/wp-content/uploads/2022/10/Sanemto-davinajumu-saraksts_07.10.2022..pdf" TargetMode="External"/><Relationship Id="rId110" Type="http://schemas.openxmlformats.org/officeDocument/2006/relationships/hyperlink" Target="https://www.rigasudens.lv/lv/parskati" TargetMode="External"/><Relationship Id="rId348" Type="http://schemas.openxmlformats.org/officeDocument/2006/relationships/hyperlink" Target="https://rigasmezi.lv/publiskojama-informacija/finansu-informacija-un-finansu-merki" TargetMode="External"/><Relationship Id="rId152" Type="http://schemas.openxmlformats.org/officeDocument/2006/relationships/hyperlink" Target="https://www.rigassatiksme.lv/files/ziedosana_(davinasana)_noteikumi_ivs_(002).pdf" TargetMode="External"/><Relationship Id="rId194" Type="http://schemas.openxmlformats.org/officeDocument/2006/relationships/hyperlink" Target="https://www.rigasmezi.lv/lv/publiskojama_informacija/nefinansu_informacija/?doc=11831" TargetMode="External"/><Relationship Id="rId208" Type="http://schemas.openxmlformats.org/officeDocument/2006/relationships/hyperlink" Target="http://www.dsiltumtikli.lv/lv/musu-klientiem/par-uznemumu/" TargetMode="External"/><Relationship Id="rId415" Type="http://schemas.openxmlformats.org/officeDocument/2006/relationships/hyperlink" Target="https://satiksme.daugavpils.lv/normativie-dokumenti" TargetMode="External"/><Relationship Id="rId261" Type="http://schemas.openxmlformats.org/officeDocument/2006/relationships/hyperlink" Target="https://www.liepajasslimnica.lv/par-mums/par-slimnicu" TargetMode="External"/><Relationship Id="rId14" Type="http://schemas.openxmlformats.org/officeDocument/2006/relationships/hyperlink" Target="https://vidzemesslimnica.lv/wp-content/uploads/2023/05/Sanemtie_ziedojumi_davinajumi_2018-2023.pdf" TargetMode="External"/><Relationship Id="rId56" Type="http://schemas.openxmlformats.org/officeDocument/2006/relationships/hyperlink" Target="https://www.1slimnica.lv/lv/par-mums/iepirkumi-un-izsoles/iepirkumi/" TargetMode="External"/><Relationship Id="rId317" Type="http://schemas.openxmlformats.org/officeDocument/2006/relationships/hyperlink" Target="https://www.rigassatiksme.lv/lv/par-mums/publiskojama-informacija/finansu-informacija/" TargetMode="External"/><Relationship Id="rId359" Type="http://schemas.openxmlformats.org/officeDocument/2006/relationships/hyperlink" Target="https://rigasmezi.lv/publiskojama-informacija/ziedojumi" TargetMode="External"/><Relationship Id="rId98" Type="http://schemas.openxmlformats.org/officeDocument/2006/relationships/hyperlink" Target="https://www.rigasudens.lv/lv/vizitkarte" TargetMode="External"/><Relationship Id="rId121" Type="http://schemas.openxmlformats.org/officeDocument/2006/relationships/hyperlink" Target="https://rnparvaldnieks.lv/wp-content/uploads/2021/09/Etikas-komisijas-nolikums.pdf" TargetMode="External"/><Relationship Id="rId163" Type="http://schemas.openxmlformats.org/officeDocument/2006/relationships/hyperlink" Target="https://www.rs.lv/saturs/darbibas-dokumenti" TargetMode="External"/><Relationship Id="rId219" Type="http://schemas.openxmlformats.org/officeDocument/2006/relationships/hyperlink" Target="http://www.dsiltumtikli.lv/lv/musu-klientiem/par-uznemumu/budzeta-plans/" TargetMode="External"/><Relationship Id="rId370" Type="http://schemas.openxmlformats.org/officeDocument/2006/relationships/hyperlink" Target="https://www.rigasnami.lv/lv/par-mums/dokumenti" TargetMode="External"/><Relationship Id="rId426" Type="http://schemas.openxmlformats.org/officeDocument/2006/relationships/hyperlink" Target="https://www.rigasudens.lv/lv/korporativa-parvaldiba" TargetMode="External"/><Relationship Id="rId230" Type="http://schemas.openxmlformats.org/officeDocument/2006/relationships/hyperlink" Target="https://vidzemesslimnica.lv/par-mums/publiskojama-informacija/" TargetMode="External"/><Relationship Id="rId25" Type="http://schemas.openxmlformats.org/officeDocument/2006/relationships/hyperlink" Target="https://ziemelkurzemesslimnica.lv/par-mums/" TargetMode="External"/><Relationship Id="rId67" Type="http://schemas.openxmlformats.org/officeDocument/2006/relationships/hyperlink" Target="https://www.liepajasslimnica.lv/storage/app/media/Publiskoajm%C4%81%20inform%C4%81cija/10.Inform%C4%81cija%20par%20organizatorisko%20strukt%C5%ABru/2023VL71strukturshema%20pielikno0110.pdf" TargetMode="External"/><Relationship Id="rId272" Type="http://schemas.openxmlformats.org/officeDocument/2006/relationships/hyperlink" Target="https://slimnica.daugavpils.lv/par-mums/struktura/" TargetMode="External"/><Relationship Id="rId328" Type="http://schemas.openxmlformats.org/officeDocument/2006/relationships/hyperlink" Target="https://slimnica.daugavpils.lv/par-mums/publiskojama-informacija/" TargetMode="External"/><Relationship Id="rId132" Type="http://schemas.openxmlformats.org/officeDocument/2006/relationships/hyperlink" Target="https://www.rs.lv/saturs/misija-vizija-merki-vertibas" TargetMode="External"/><Relationship Id="rId174" Type="http://schemas.openxmlformats.org/officeDocument/2006/relationships/hyperlink" Target="https://www.liepajasslimnica.lv/par-mums/publiskojama-informacija" TargetMode="External"/><Relationship Id="rId381" Type="http://schemas.openxmlformats.org/officeDocument/2006/relationships/hyperlink" Target="https://www.rs.lv/saturs/ilgtspejas-parskati" TargetMode="External"/><Relationship Id="rId241" Type="http://schemas.openxmlformats.org/officeDocument/2006/relationships/hyperlink" Target="https://ziemelkurzemesslimnica.lv/iepirkumi/" TargetMode="External"/><Relationship Id="rId437" Type="http://schemas.openxmlformats.org/officeDocument/2006/relationships/hyperlink" Target="https://slimnica.daugavpils.lv/par-mums/publiskojama-informacija/" TargetMode="External"/><Relationship Id="rId36" Type="http://schemas.openxmlformats.org/officeDocument/2006/relationships/hyperlink" Target="https://ziemelkurzemesslimnica.lv/par-mums/" TargetMode="External"/><Relationship Id="rId283" Type="http://schemas.openxmlformats.org/officeDocument/2006/relationships/hyperlink" Target="https://www.rigasudens.lv/sites/default/files/Par%20mums/Statuti.pdf" TargetMode="External"/><Relationship Id="rId339" Type="http://schemas.openxmlformats.org/officeDocument/2006/relationships/hyperlink" Target="https://rigasmezi.lv/sia-rigas-mezi-strukturshema" TargetMode="External"/><Relationship Id="rId78" Type="http://schemas.openxmlformats.org/officeDocument/2006/relationships/hyperlink" Target="https://slimnica.daugavpils.lv/wp-content/uploads/2022/03/Statuti_2022.pdf" TargetMode="External"/><Relationship Id="rId101" Type="http://schemas.openxmlformats.org/officeDocument/2006/relationships/hyperlink" Target="https://www.rigasudens.lv/sites/default/files/inline-files/Rigas%20udens%20statuti%20jauna%20redakcija%202022.pdf" TargetMode="External"/><Relationship Id="rId143" Type="http://schemas.openxmlformats.org/officeDocument/2006/relationships/hyperlink" Target="https://www.rigassatiksme.lv/files/strukturshema_01_10_2023.pdf" TargetMode="External"/><Relationship Id="rId185" Type="http://schemas.openxmlformats.org/officeDocument/2006/relationships/hyperlink" Target="https://www.1slimnica.lv/lv/par-mums/kapitalsabiedribas-politikas/pretkorupcijas-pasakumi-2022/" TargetMode="External"/><Relationship Id="rId350" Type="http://schemas.openxmlformats.org/officeDocument/2006/relationships/hyperlink" Target="https://rigasmezi.lv/publiskojama-informacija/politikas" TargetMode="External"/><Relationship Id="rId406" Type="http://schemas.openxmlformats.org/officeDocument/2006/relationships/hyperlink" Target="https://satiksme.daugavpils.lv/wp-content/uploads/2026/06/Korporativas_parvaldibas_zinojums_compressed.pdf" TargetMode="External"/><Relationship Id="rId9" Type="http://schemas.openxmlformats.org/officeDocument/2006/relationships/hyperlink" Target="https://vidzemesslimnica.lv/par-mums/publiskojama-informacija/" TargetMode="External"/><Relationship Id="rId210" Type="http://schemas.openxmlformats.org/officeDocument/2006/relationships/hyperlink" Target="http://www.dsiltumtikli.lv/files/userfiles/files/PAS%20Dsilt_strat%C4%93%C4%A3ija_20212025_20220926_V.pdf" TargetMode="External"/><Relationship Id="rId392" Type="http://schemas.openxmlformats.org/officeDocument/2006/relationships/hyperlink" Target="http://www.daugavpils.udens.lv/Text_parudens.aspx?t=4941644d-dc19-42ee-bdc5-a2514160584b" TargetMode="External"/><Relationship Id="rId252" Type="http://schemas.openxmlformats.org/officeDocument/2006/relationships/hyperlink" Target="https://rslimnica.lv/wp-content/uploads/2022/07/Davinajumu_ziedojumu-sanemsanas-un-izlietosanas-kartiba.pdf" TargetMode="External"/><Relationship Id="rId294" Type="http://schemas.openxmlformats.org/officeDocument/2006/relationships/hyperlink" Target="https://rnparvaldnieks.lv/strategija-un-merki/" TargetMode="External"/><Relationship Id="rId308" Type="http://schemas.openxmlformats.org/officeDocument/2006/relationships/hyperlink" Target="https://www.rs.lv/sites/default/files/akardeons_fails/as_rigas_siltums_statuti_0.pdf" TargetMode="External"/><Relationship Id="rId47" Type="http://schemas.openxmlformats.org/officeDocument/2006/relationships/hyperlink" Target="https://rslimnica.lv/index.php/rezeknes-slimnica-2/" TargetMode="External"/><Relationship Id="rId89" Type="http://schemas.openxmlformats.org/officeDocument/2006/relationships/hyperlink" Target="https://slimnica.daugavpils.lv/par-mums/publiskojama-informacija/" TargetMode="External"/><Relationship Id="rId112" Type="http://schemas.openxmlformats.org/officeDocument/2006/relationships/hyperlink" Target="https://www.rigasudens.lv/lv/sludinajumi-un-piedavajumi" TargetMode="External"/><Relationship Id="rId154" Type="http://schemas.openxmlformats.org/officeDocument/2006/relationships/hyperlink" Target="https://www.rigassatiksme.lv/lv/par-mums/" TargetMode="External"/><Relationship Id="rId361" Type="http://schemas.openxmlformats.org/officeDocument/2006/relationships/hyperlink" Target="https://www.rs.lv/saturs/gada-parskati" TargetMode="External"/><Relationship Id="rId196" Type="http://schemas.openxmlformats.org/officeDocument/2006/relationships/hyperlink" Target="https://www.rigasmezi.lv/lv/dokumenti/statuti/?doc=1321" TargetMode="External"/><Relationship Id="rId417" Type="http://schemas.openxmlformats.org/officeDocument/2006/relationships/hyperlink" Target="https://vidzemesslimnica.lv/wp-content/uploads/2023/05/Atalgojuma_politikas_principi_2015.pdf" TargetMode="External"/><Relationship Id="rId16" Type="http://schemas.openxmlformats.org/officeDocument/2006/relationships/hyperlink" Target="https://vidzemesslimnica.lv/par-mums/publiskojama-informacija/" TargetMode="External"/><Relationship Id="rId221" Type="http://schemas.openxmlformats.org/officeDocument/2006/relationships/hyperlink" Target="http://www.dsiltumtikli.lv/files/userfiles/files/2022.g.p%C4%81rskats.pdf" TargetMode="External"/><Relationship Id="rId263" Type="http://schemas.openxmlformats.org/officeDocument/2006/relationships/hyperlink" Target="https://liepajasslimnica.lv/par-mums/publiskojama-informacija" TargetMode="External"/><Relationship Id="rId319" Type="http://schemas.openxmlformats.org/officeDocument/2006/relationships/hyperlink" Target="https://www.rigassatiksme.lv/lv/par-mums/iepirkumi/" TargetMode="External"/><Relationship Id="rId58" Type="http://schemas.openxmlformats.org/officeDocument/2006/relationships/hyperlink" Target="https://www.1slimnica.lv/lv/par-mums/kas-mes-esam" TargetMode="External"/><Relationship Id="rId123" Type="http://schemas.openxmlformats.org/officeDocument/2006/relationships/hyperlink" Target="https://rnparvaldnieks.lv/wp-content/uploads/2023/05/ZIEDOSANAS-STRATEGIJA-UN-KARTIBA-002.pdf" TargetMode="External"/><Relationship Id="rId330" Type="http://schemas.openxmlformats.org/officeDocument/2006/relationships/hyperlink" Target="https://www.liepajasslimnica.lv/par-mums/publiskojama-informacija" TargetMode="External"/><Relationship Id="rId165" Type="http://schemas.openxmlformats.org/officeDocument/2006/relationships/hyperlink" Target="https://rnparvaldnieks.lv/iepirkumi/" TargetMode="External"/><Relationship Id="rId372" Type="http://schemas.openxmlformats.org/officeDocument/2006/relationships/hyperlink" Target="https://www.rigasnami.lv/lv/par-mums/dokumenti" TargetMode="External"/><Relationship Id="rId428" Type="http://schemas.openxmlformats.org/officeDocument/2006/relationships/hyperlink" Target="https://rnparvaldnieks.lv/wp-content/uploads/2026/02/RNP_valdes_padomes_loceklu_atlidziba_2025.pdf" TargetMode="External"/><Relationship Id="rId232" Type="http://schemas.openxmlformats.org/officeDocument/2006/relationships/hyperlink" Target="https://vidzemesslimnica.lv/par-mums/publiskojama-informacija/" TargetMode="External"/><Relationship Id="rId274" Type="http://schemas.openxmlformats.org/officeDocument/2006/relationships/hyperlink" Target="https://slimnica.daugavpils.lv/wp-content/uploads/2021/02/Davinajumu-ziedojumu-pienemsanas-uzskaite-un-izlietosanas-kartiba_2021-1.pdf" TargetMode="External"/><Relationship Id="rId27" Type="http://schemas.openxmlformats.org/officeDocument/2006/relationships/hyperlink" Target="https://ziemelkurzemesslimnica.lv/par-mums/" TargetMode="External"/><Relationship Id="rId69" Type="http://schemas.openxmlformats.org/officeDocument/2006/relationships/hyperlink" Target="https://www.liepajasslimnica.lv/storage/app/media/Publiskoajm%C4%81%20inform%C4%81cija/Izzi%C5%86a.pdf" TargetMode="External"/><Relationship Id="rId134" Type="http://schemas.openxmlformats.org/officeDocument/2006/relationships/hyperlink" Target="https://www.rs.lv/sites/default/files/akardeons_fails/as_rigas_siltums_statuti.pdf" TargetMode="External"/><Relationship Id="rId80" Type="http://schemas.openxmlformats.org/officeDocument/2006/relationships/hyperlink" Target="https://slimnica.daugavpils.lv/par-mums/iepirkumi/" TargetMode="External"/><Relationship Id="rId176" Type="http://schemas.openxmlformats.org/officeDocument/2006/relationships/hyperlink" Target="https://www.liepajasslimnica.lv/storage/app/media/Publiskoajm%C4%81%20inform%C4%81cija/8.Audit%C4%93ts%20gada%20p%C4%81rskatas/2022/2022-Nefinan%C5%A1u%20pazi%C5%86ojums.pdf" TargetMode="External"/><Relationship Id="rId341" Type="http://schemas.openxmlformats.org/officeDocument/2006/relationships/hyperlink" Target="https://rigasmezi.lv/struktura" TargetMode="External"/><Relationship Id="rId383" Type="http://schemas.openxmlformats.org/officeDocument/2006/relationships/hyperlink" Target="https://rnparvaldnieks.lv/wp-content/uploads/2026/05/Ilgtspejas_parskats_2025.pdf" TargetMode="External"/><Relationship Id="rId439" Type="http://schemas.openxmlformats.org/officeDocument/2006/relationships/drawing" Target="../drawings/drawing5.xml"/><Relationship Id="rId201" Type="http://schemas.openxmlformats.org/officeDocument/2006/relationships/hyperlink" Target="https://www.rigasmezi.lv/tools/download.php?file=files/text/RM_GP_2022.edoc" TargetMode="External"/><Relationship Id="rId243" Type="http://schemas.openxmlformats.org/officeDocument/2006/relationships/hyperlink" Target="https://ziemelkurzemesslimnica.lv/par-mums/" TargetMode="External"/><Relationship Id="rId285" Type="http://schemas.openxmlformats.org/officeDocument/2006/relationships/hyperlink" Target="https://www.rigasudens.lv/lv/strategiskais-ietvars" TargetMode="External"/><Relationship Id="rId38" Type="http://schemas.openxmlformats.org/officeDocument/2006/relationships/hyperlink" Target="https://rslimnica.lv/wp-content/uploads/2023/10/Vispariga-informacija3.pdf" TargetMode="External"/><Relationship Id="rId103" Type="http://schemas.openxmlformats.org/officeDocument/2006/relationships/hyperlink" Target="https://www.rigasudens.lv/lv/strategiskais-ietvars" TargetMode="External"/><Relationship Id="rId310" Type="http://schemas.openxmlformats.org/officeDocument/2006/relationships/hyperlink" Target="https://www.rigassatiksme.lv/lv/par-mums/vadiba/" TargetMode="External"/><Relationship Id="rId91" Type="http://schemas.openxmlformats.org/officeDocument/2006/relationships/hyperlink" Target="https://slimnica.daugavpils.lv/par-mums/publiskojama-informacija/" TargetMode="External"/><Relationship Id="rId145" Type="http://schemas.openxmlformats.org/officeDocument/2006/relationships/hyperlink" Target="https://www.rigassatiksme.lv/files/korporativas_parvaldibas_zinojums_2022_(2).pdf" TargetMode="External"/><Relationship Id="rId187" Type="http://schemas.openxmlformats.org/officeDocument/2006/relationships/hyperlink" Target="https://www.1slimnica.lv/lv/par-mums/dokumenti/" TargetMode="External"/><Relationship Id="rId352" Type="http://schemas.openxmlformats.org/officeDocument/2006/relationships/hyperlink" Target="https://rigasmezi.lv/publiskojama-informacija/ziedojumi" TargetMode="External"/><Relationship Id="rId394" Type="http://schemas.openxmlformats.org/officeDocument/2006/relationships/hyperlink" Target="http://www.daugavpils.udens.lv/Text_parudens.aspx?t=4941644d-dc19-42ee-bdc5-a2514160584b" TargetMode="External"/><Relationship Id="rId408" Type="http://schemas.openxmlformats.org/officeDocument/2006/relationships/hyperlink" Target="https://satiksme.daugavpils.lv/normativie-dokumenti" TargetMode="External"/><Relationship Id="rId212" Type="http://schemas.openxmlformats.org/officeDocument/2006/relationships/hyperlink" Target="http://www.dsiltumtikli.lv/lv/musu-klientiem/par-uznemumu/informacija-par-sanemto-valsts-finansejumu-un-ta-izlietojumu-2015gada/" TargetMode="External"/><Relationship Id="rId254" Type="http://schemas.openxmlformats.org/officeDocument/2006/relationships/hyperlink" Target="https://rslimnica.lv/index.php/rezeknes-slimnica-2/" TargetMode="External"/><Relationship Id="rId49" Type="http://schemas.openxmlformats.org/officeDocument/2006/relationships/hyperlink" Target="https://www.1slimnica.lv/lv/par-mums/kas-mes-esam/visparejais-strategiskais-merkis/" TargetMode="External"/><Relationship Id="rId114" Type="http://schemas.openxmlformats.org/officeDocument/2006/relationships/hyperlink" Target="https://rnparvaldnieks.lv/dalibnieka-sapulces/" TargetMode="External"/><Relationship Id="rId296" Type="http://schemas.openxmlformats.org/officeDocument/2006/relationships/hyperlink" Target="https://rnparvaldnieks.lv/wp-content/uploads/2025/07/RNP_struktura__12_06_2025.pdf" TargetMode="External"/><Relationship Id="rId60" Type="http://schemas.openxmlformats.org/officeDocument/2006/relationships/hyperlink" Target="https://www.1slimnica.lv/lv/par-mums/kas-mes-esam/valsts-un-pasvaldibas-budzeta-izlietojums-2022-gada/" TargetMode="External"/><Relationship Id="rId156" Type="http://schemas.openxmlformats.org/officeDocument/2006/relationships/hyperlink" Target="https://www.rigassatiksme.lv/files/sadarbibas_ar_darijumu_partneriem_pamatprincipi.pdf" TargetMode="External"/><Relationship Id="rId198" Type="http://schemas.openxmlformats.org/officeDocument/2006/relationships/hyperlink" Target="https://www.rigasmezi.lv/lv/publiskojama_informacija/finansu_informacija_/?doc=11668" TargetMode="External"/><Relationship Id="rId321" Type="http://schemas.openxmlformats.org/officeDocument/2006/relationships/hyperlink" Target="https://www.rigassatiksme.lv/lv/par-mums/" TargetMode="External"/><Relationship Id="rId363" Type="http://schemas.openxmlformats.org/officeDocument/2006/relationships/hyperlink" Target="https://www.rs.lv/sites/default/files/page_file/as_rigas_siltums_korporativas_parvaldibas_zinojums.pdf" TargetMode="External"/><Relationship Id="rId419" Type="http://schemas.openxmlformats.org/officeDocument/2006/relationships/hyperlink" Target="https://vidzemesslimnica.lv/par-mums/publiskojama-informacija/" TargetMode="External"/><Relationship Id="rId202" Type="http://schemas.openxmlformats.org/officeDocument/2006/relationships/hyperlink" Target="https://www.rigasmezi.lv/lv/publiskojama_informacija/finansu_informacija_/?doc=11462" TargetMode="External"/><Relationship Id="rId223" Type="http://schemas.openxmlformats.org/officeDocument/2006/relationships/hyperlink" Target="https://vidzemesslimnica.lv/par-mums/misija-vizija/" TargetMode="External"/><Relationship Id="rId244" Type="http://schemas.openxmlformats.org/officeDocument/2006/relationships/hyperlink" Target="https://ziemelkurzemesslimnica.lv/par-mums/" TargetMode="External"/><Relationship Id="rId430" Type="http://schemas.openxmlformats.org/officeDocument/2006/relationships/hyperlink" Target="https://www.rs.lv/sites/default/files/page_file/ilgtspejas_parskats_2025.pdf" TargetMode="External"/><Relationship Id="rId18" Type="http://schemas.openxmlformats.org/officeDocument/2006/relationships/hyperlink" Target="https://vidzemesslimnica.lv/par-mums/iepirkumi/" TargetMode="External"/><Relationship Id="rId39" Type="http://schemas.openxmlformats.org/officeDocument/2006/relationships/hyperlink" Target="https://rslimnica.lv/wp-content/uploads/2023/10/Vispariga-informacija3.pdf" TargetMode="External"/><Relationship Id="rId265" Type="http://schemas.openxmlformats.org/officeDocument/2006/relationships/hyperlink" Target="https://liepajasslimnica.lv/storage/app/media/Fonds/Ziedo%C5%A1anas_d%C4%81vin%C4%81%C5%A1anas%20strat%C4%93%C4%A3ija%20un%20k%C4%81rt%C4%ABba_.pdf" TargetMode="External"/><Relationship Id="rId286" Type="http://schemas.openxmlformats.org/officeDocument/2006/relationships/hyperlink" Target="https://www.rigasudens.lv/lv/par-rigas-udens" TargetMode="External"/><Relationship Id="rId50" Type="http://schemas.openxmlformats.org/officeDocument/2006/relationships/hyperlink" Target="https://www.1slimnica.lv/lv/par-mums/kas-mes-esam/valde/" TargetMode="External"/><Relationship Id="rId104" Type="http://schemas.openxmlformats.org/officeDocument/2006/relationships/hyperlink" Target="https://www.rigasudens.lv/lv/strategiskais-ietvars" TargetMode="External"/><Relationship Id="rId125" Type="http://schemas.openxmlformats.org/officeDocument/2006/relationships/hyperlink" Target="https://rnparvaldnieks.lv/normativie-dokumenti/" TargetMode="External"/><Relationship Id="rId146" Type="http://schemas.openxmlformats.org/officeDocument/2006/relationships/hyperlink" Target="https://www.rigassatiksme.lv/files/informacija_par_ziedojumiem_70d7d.pdf" TargetMode="External"/><Relationship Id="rId167" Type="http://schemas.openxmlformats.org/officeDocument/2006/relationships/hyperlink" Target="https://www.rigasudens.lv/lv/padome-valde" TargetMode="External"/><Relationship Id="rId188" Type="http://schemas.openxmlformats.org/officeDocument/2006/relationships/hyperlink" Target="https://liepajasenergija.lv/par-mums/normativie-akti-un-ieksejie-regulejumi/" TargetMode="External"/><Relationship Id="rId311" Type="http://schemas.openxmlformats.org/officeDocument/2006/relationships/hyperlink" Target="https://www.rigassatiksme.lv/lv/par-mums/publiskojama-informacija/finansu-informacija/" TargetMode="External"/><Relationship Id="rId332" Type="http://schemas.openxmlformats.org/officeDocument/2006/relationships/hyperlink" Target="https://www.liepajasslimnica.lv/par-mums/publiskojama-informacija" TargetMode="External"/><Relationship Id="rId353" Type="http://schemas.openxmlformats.org/officeDocument/2006/relationships/hyperlink" Target="https://rigasmezi.lv/publiskojama-informacija/finansu-informacija-un-finansu-merki" TargetMode="External"/><Relationship Id="rId374" Type="http://schemas.openxmlformats.org/officeDocument/2006/relationships/hyperlink" Target="https://www.rigasnami.lv/lv/par-mums/iepirkumi" TargetMode="External"/><Relationship Id="rId395" Type="http://schemas.openxmlformats.org/officeDocument/2006/relationships/hyperlink" Target="http://www.daugavpils.udens.lv/Text_parudens.aspx?t=4941644d-dc19-42ee-bdc5-a2514160584b" TargetMode="External"/><Relationship Id="rId409" Type="http://schemas.openxmlformats.org/officeDocument/2006/relationships/hyperlink" Target="https://satiksme.daugavpils.lv/normativie-dokumenti" TargetMode="External"/><Relationship Id="rId71" Type="http://schemas.openxmlformats.org/officeDocument/2006/relationships/hyperlink" Target="https://www.liepajasslimnica.lv/par-mums/publiskojama-informacija" TargetMode="External"/><Relationship Id="rId92" Type="http://schemas.openxmlformats.org/officeDocument/2006/relationships/hyperlink" Target="https://slimnica.daugavpils.lv/wp-content/uploads/2022/05/DRS_strategija_2022_2026.pdf" TargetMode="External"/><Relationship Id="rId213" Type="http://schemas.openxmlformats.org/officeDocument/2006/relationships/hyperlink" Target="http://www.dsiltumtikli.lv/lv/musu-klientiem/par-uznemumu/informacija-par-iemaksam-valsts-un-pasvaldibas-budzeta-2015gada/" TargetMode="External"/><Relationship Id="rId234" Type="http://schemas.openxmlformats.org/officeDocument/2006/relationships/hyperlink" Target="https://ziemelkurzemesslimnica.lv/par-mums/" TargetMode="External"/><Relationship Id="rId420" Type="http://schemas.openxmlformats.org/officeDocument/2006/relationships/hyperlink" Target="https://www.rs.lv/saturs/darbibas-dokumenti" TargetMode="External"/><Relationship Id="rId2" Type="http://schemas.openxmlformats.org/officeDocument/2006/relationships/hyperlink" Target="http://www.liepajasslimnica.lv/" TargetMode="External"/><Relationship Id="rId29" Type="http://schemas.openxmlformats.org/officeDocument/2006/relationships/hyperlink" Target="https://ziemelkurzemesslimnica.lv/par-mums/" TargetMode="External"/><Relationship Id="rId255" Type="http://schemas.openxmlformats.org/officeDocument/2006/relationships/hyperlink" Target="https://rslimnica.lv/wp-content/uploads/2021/12/Atalgojums-2021.pdf" TargetMode="External"/><Relationship Id="rId276" Type="http://schemas.openxmlformats.org/officeDocument/2006/relationships/hyperlink" Target="https://slimnica.daugavpils.lv/wp-content/uploads/2018/09/SIA_DRS_atalgojuma_politikas_principi.pdf" TargetMode="External"/><Relationship Id="rId297" Type="http://schemas.openxmlformats.org/officeDocument/2006/relationships/hyperlink" Target="https://rnparvaldnieks.lv/wp-content/uploads/2026/07/Statuti_AS_RNP.pdf" TargetMode="External"/><Relationship Id="rId441" Type="http://schemas.openxmlformats.org/officeDocument/2006/relationships/comments" Target="../comments2.xml"/><Relationship Id="rId40" Type="http://schemas.openxmlformats.org/officeDocument/2006/relationships/hyperlink" Target="https://rslimnica.lv/index.php/rezeknes-slimnica-2/" TargetMode="External"/><Relationship Id="rId115" Type="http://schemas.openxmlformats.org/officeDocument/2006/relationships/hyperlink" Target="https://rnparvaldnieks.lv/valde-un-padome/" TargetMode="External"/><Relationship Id="rId136" Type="http://schemas.openxmlformats.org/officeDocument/2006/relationships/hyperlink" Target="https://www.rs.lv/saturs/atbalsts-sabiedribai" TargetMode="External"/><Relationship Id="rId157" Type="http://schemas.openxmlformats.org/officeDocument/2006/relationships/hyperlink" Target="https://www.rigassatiksme.lv/lv/par-mums/publiskojama-informacija/strategija/" TargetMode="External"/><Relationship Id="rId178" Type="http://schemas.openxmlformats.org/officeDocument/2006/relationships/hyperlink" Target="https://vidzemesslimnica.lv/par-mums/publiskojama-informacija/" TargetMode="External"/><Relationship Id="rId301" Type="http://schemas.openxmlformats.org/officeDocument/2006/relationships/hyperlink" Target="https://rnparvaldnieks.lv/darbibas-un-finansu-rezultati/" TargetMode="External"/><Relationship Id="rId322" Type="http://schemas.openxmlformats.org/officeDocument/2006/relationships/hyperlink" Target="https://www.rigassatiksme.lv/lv/par-mums/" TargetMode="External"/><Relationship Id="rId343" Type="http://schemas.openxmlformats.org/officeDocument/2006/relationships/hyperlink" Target="https://rigasmezi.lv/videja-termina-strategija" TargetMode="External"/><Relationship Id="rId364" Type="http://schemas.openxmlformats.org/officeDocument/2006/relationships/hyperlink" Target="https://www.rs.lv/saturs/struktura" TargetMode="External"/><Relationship Id="rId61" Type="http://schemas.openxmlformats.org/officeDocument/2006/relationships/hyperlink" Target="https://www.1slimnica.lv/lv/par-mums/finansu-informacija/ziedosanas-kartiba-un-strategija" TargetMode="External"/><Relationship Id="rId82" Type="http://schemas.openxmlformats.org/officeDocument/2006/relationships/hyperlink" Target="https://slimnica.daugavpils.lv/par-mums/publiskojama-informacija/" TargetMode="External"/><Relationship Id="rId199" Type="http://schemas.openxmlformats.org/officeDocument/2006/relationships/hyperlink" Target="../../PKCIC/Downloads/Informacija_par_sanemto_izlietoto_publisko_finansejumu_2018_2022.pdf" TargetMode="External"/><Relationship Id="rId203" Type="http://schemas.openxmlformats.org/officeDocument/2006/relationships/hyperlink" Target="https://www.rigasmezi.lv/lv/dokumenti/statuti/?doc=1321" TargetMode="External"/><Relationship Id="rId385" Type="http://schemas.openxmlformats.org/officeDocument/2006/relationships/hyperlink" Target="https://rnparvaldnieks.lv/valde-un-padome/" TargetMode="External"/><Relationship Id="rId19" Type="http://schemas.openxmlformats.org/officeDocument/2006/relationships/hyperlink" Target="http://www.ziemelkurzemesslimnica.lv/" TargetMode="External"/><Relationship Id="rId224" Type="http://schemas.openxmlformats.org/officeDocument/2006/relationships/hyperlink" Target="https://vidzemesslimnica.lv/par-mums/valde/" TargetMode="External"/><Relationship Id="rId245" Type="http://schemas.openxmlformats.org/officeDocument/2006/relationships/hyperlink" Target="https://rslimnica.lv/index.php/par-mums/iepirkumi/" TargetMode="External"/><Relationship Id="rId266" Type="http://schemas.openxmlformats.org/officeDocument/2006/relationships/hyperlink" Target="https://liepajasslimnica.lv/storage/app/media/Publiskoajm%C4%81%20inform%C4%81cija/Ipa%C5%A1uma_strukt%C5%ABra.pdf" TargetMode="External"/><Relationship Id="rId287" Type="http://schemas.openxmlformats.org/officeDocument/2006/relationships/hyperlink" Target="https://www.rigasudens.lv/lv/par-rigas-udens" TargetMode="External"/><Relationship Id="rId410" Type="http://schemas.openxmlformats.org/officeDocument/2006/relationships/hyperlink" Target="https://satiksme.daugavpils.lv/normativie-dokumenti" TargetMode="External"/><Relationship Id="rId431" Type="http://schemas.openxmlformats.org/officeDocument/2006/relationships/hyperlink" Target="https://www.rigasnami.lv/lv/par-mums/dokumenti" TargetMode="External"/><Relationship Id="rId30" Type="http://schemas.openxmlformats.org/officeDocument/2006/relationships/hyperlink" Target="https://ziemelkurzemesslimnica.lv/par-mums/" TargetMode="External"/><Relationship Id="rId105" Type="http://schemas.openxmlformats.org/officeDocument/2006/relationships/hyperlink" Target="https://www.rigasudens.lv/lv/organizatoriska-struktura" TargetMode="External"/><Relationship Id="rId126" Type="http://schemas.openxmlformats.org/officeDocument/2006/relationships/hyperlink" Target="https://rnparvaldnieks.lv/normativie-dokumenti/" TargetMode="External"/><Relationship Id="rId147" Type="http://schemas.openxmlformats.org/officeDocument/2006/relationships/hyperlink" Target="https://www.rigassatiksme.lv/lv/par-mums/publiskojama-informacija/finansu-informacija/" TargetMode="External"/><Relationship Id="rId168" Type="http://schemas.openxmlformats.org/officeDocument/2006/relationships/hyperlink" Target="https://slimnica.daugavpils.lv/par-mums/vadiba/" TargetMode="External"/><Relationship Id="rId312" Type="http://schemas.openxmlformats.org/officeDocument/2006/relationships/hyperlink" Target="https://www.rigassatiksme.lv/files/rigas_satiksme_statuti_14_07_2025.pdf" TargetMode="External"/><Relationship Id="rId333" Type="http://schemas.openxmlformats.org/officeDocument/2006/relationships/hyperlink" Target="https://vidzemesslimnica.lv/par-mums/publiskojama-informacija/" TargetMode="External"/><Relationship Id="rId354" Type="http://schemas.openxmlformats.org/officeDocument/2006/relationships/hyperlink" Target="https://www.rigasudens.lv/sites/default/files/Parskati/PAZINOJUMS_par_korporativo_parvaldibu_2025_LV.pdf" TargetMode="External"/><Relationship Id="rId51" Type="http://schemas.openxmlformats.org/officeDocument/2006/relationships/hyperlink" Target="https://www.1slimnica.lv/lv/par-mums/kas-mes-esam/administrativa-struktura/" TargetMode="External"/><Relationship Id="rId72" Type="http://schemas.openxmlformats.org/officeDocument/2006/relationships/hyperlink" Target="https://www.liepajasslimnica.lv/storage/app/media/Publiskoajm%C4%81%20inform%C4%81cija/Kart%C4%ABba.pdf" TargetMode="External"/><Relationship Id="rId93" Type="http://schemas.openxmlformats.org/officeDocument/2006/relationships/hyperlink" Target="https://slimnica.daugavpils.lv/par-mums/publiskojama-informacija/" TargetMode="External"/><Relationship Id="rId189" Type="http://schemas.openxmlformats.org/officeDocument/2006/relationships/hyperlink" Target="http://www.rigasmezi.lv/" TargetMode="External"/><Relationship Id="rId375" Type="http://schemas.openxmlformats.org/officeDocument/2006/relationships/hyperlink" Target="https://www.rigasnami.lv/lv/par-mums/par-uznemumu" TargetMode="External"/><Relationship Id="rId396" Type="http://schemas.openxmlformats.org/officeDocument/2006/relationships/hyperlink" Target="http://www.daugavpils.udens.lv/Text_parudens.aspx?t=4941644d-dc19-42ee-bdc5-a2514160584b" TargetMode="External"/><Relationship Id="rId3" Type="http://schemas.openxmlformats.org/officeDocument/2006/relationships/hyperlink" Target="http://www.slimnica.daugavpils.lv/" TargetMode="External"/><Relationship Id="rId214" Type="http://schemas.openxmlformats.org/officeDocument/2006/relationships/hyperlink" Target="http://www.dsiltumtikli.lv/lv/musu-klientiem/par-uznemumu/atalgojuma-politika/" TargetMode="External"/><Relationship Id="rId235" Type="http://schemas.openxmlformats.org/officeDocument/2006/relationships/hyperlink" Target="https://ziemelkurzemesslimnica.lv/media/uploads/2024.04.09_ZKRS_statuti-jauna-redakcija.pdf" TargetMode="External"/><Relationship Id="rId256" Type="http://schemas.openxmlformats.org/officeDocument/2006/relationships/hyperlink" Target="https://rslimnica.lv/index.php/rezeknes-slimnica-2/" TargetMode="External"/><Relationship Id="rId277" Type="http://schemas.openxmlformats.org/officeDocument/2006/relationships/hyperlink" Target="https://slimnica.daugavpils.lv/par-mums/publiskojama-informacija/" TargetMode="External"/><Relationship Id="rId298" Type="http://schemas.openxmlformats.org/officeDocument/2006/relationships/hyperlink" Target="https://rnparvaldnieks.lv/wp-content/uploads/2021/09/Kapitalsabiedribas-darbibas-un-komercdarbibas-veidi.pdf" TargetMode="External"/><Relationship Id="rId400" Type="http://schemas.openxmlformats.org/officeDocument/2006/relationships/hyperlink" Target="http://www.daugavpils.udens.lv/Text_parudens.aspx?t=4941644d-dc19-42ee-bdc5-a2514160584b" TargetMode="External"/><Relationship Id="rId421" Type="http://schemas.openxmlformats.org/officeDocument/2006/relationships/hyperlink" Target="https://www.rs.lv/node/14461" TargetMode="External"/><Relationship Id="rId116" Type="http://schemas.openxmlformats.org/officeDocument/2006/relationships/hyperlink" Target="https://rnparvaldnieks.lv/wp-content/uploads/2023/01/RNP-visparejais-strategiskais-merkis.pdf" TargetMode="External"/><Relationship Id="rId137" Type="http://schemas.openxmlformats.org/officeDocument/2006/relationships/hyperlink" Target="https://www.rs.lv/saturs/rigas-siltums" TargetMode="External"/><Relationship Id="rId158" Type="http://schemas.openxmlformats.org/officeDocument/2006/relationships/hyperlink" Target="https://www.rigassatiksme.lv/lv/par-mums/publiskojama-informacija/normativie-dokumenti-1/" TargetMode="External"/><Relationship Id="rId302" Type="http://schemas.openxmlformats.org/officeDocument/2006/relationships/hyperlink" Target="https://rnparvaldnieks.lv/darbibas-un-finansu-rezultati/" TargetMode="External"/><Relationship Id="rId323" Type="http://schemas.openxmlformats.org/officeDocument/2006/relationships/hyperlink" Target="https://www.rigassatiksme.lv/lv/par-mums/publiskojama-informacija/strategija/" TargetMode="External"/><Relationship Id="rId344" Type="http://schemas.openxmlformats.org/officeDocument/2006/relationships/hyperlink" Target="https://rigasmezi.lv/publiskojama-informacija/dalibnieku-sapulcu-registrs" TargetMode="External"/><Relationship Id="rId20" Type="http://schemas.openxmlformats.org/officeDocument/2006/relationships/hyperlink" Target="https://ziemelkurzemesslimnica.lv/par-mums/" TargetMode="External"/><Relationship Id="rId41" Type="http://schemas.openxmlformats.org/officeDocument/2006/relationships/hyperlink" Target="https://rslimnica.lv/wp-content/uploads/2023/10/Statuti-uz-2023.10.13.pdf" TargetMode="External"/><Relationship Id="rId62" Type="http://schemas.openxmlformats.org/officeDocument/2006/relationships/hyperlink" Target="https://www.1slimnica.lv/lv/par-mums/finansu-informacija/ziedosanas-kartiba-un-strategija" TargetMode="External"/><Relationship Id="rId83" Type="http://schemas.openxmlformats.org/officeDocument/2006/relationships/hyperlink" Target="https://slimnica.daugavpils.lv/wp-content/uploads/2021/08/SIA-Daugavpils-regionala-slimnica-dibinataji-ir-3-dalibnieki.pdf" TargetMode="External"/><Relationship Id="rId179" Type="http://schemas.openxmlformats.org/officeDocument/2006/relationships/hyperlink" Target="https://vidzemesslimnica.lv/par-mums/publiskojama-informacija/" TargetMode="External"/><Relationship Id="rId365" Type="http://schemas.openxmlformats.org/officeDocument/2006/relationships/hyperlink" Target="https://www.rigasnami.lv/uploads/files/R%C4%ABgas%20nami/2026_05_Struktura.pdf" TargetMode="External"/><Relationship Id="rId386" Type="http://schemas.openxmlformats.org/officeDocument/2006/relationships/hyperlink" Target="https://www.rigasudens.lv/lv/cita-finansu-informacija" TargetMode="External"/><Relationship Id="rId190" Type="http://schemas.openxmlformats.org/officeDocument/2006/relationships/hyperlink" Target="../../PKCIC/Downloads/RM_struktura_02_01_2023.pdf" TargetMode="External"/><Relationship Id="rId204" Type="http://schemas.openxmlformats.org/officeDocument/2006/relationships/hyperlink" Target="https://www.rigasmezi.lv/tools/download.php?file=files/text/Rigas_Mezi_ziedosanas_davinasanas_veiksanas_strategija_kartiba.pdf" TargetMode="External"/><Relationship Id="rId225" Type="http://schemas.openxmlformats.org/officeDocument/2006/relationships/hyperlink" Target="https://vidzemesslimnica.lv/wp-content/uploads/2023/05/Struktura-no-05.2023-2.pdf" TargetMode="External"/><Relationship Id="rId246" Type="http://schemas.openxmlformats.org/officeDocument/2006/relationships/hyperlink" Target="https://ziemelkurzemesslimnica.lv/par-mums/" TargetMode="External"/><Relationship Id="rId267" Type="http://schemas.openxmlformats.org/officeDocument/2006/relationships/hyperlink" Target="https://www.liepajasslimnica.lv/par-mums/publiskojama-informacija" TargetMode="External"/><Relationship Id="rId288" Type="http://schemas.openxmlformats.org/officeDocument/2006/relationships/hyperlink" Target="https://www.rigasudens.lv/lv/cita-finansu-informacija" TargetMode="External"/><Relationship Id="rId411" Type="http://schemas.openxmlformats.org/officeDocument/2006/relationships/hyperlink" Target="https://satiksme.daugavpils.lv/normativie-dokumenti" TargetMode="External"/><Relationship Id="rId432" Type="http://schemas.openxmlformats.org/officeDocument/2006/relationships/hyperlink" Target="https://www.rigasnami.lv/uploads/files/R%C4%ABgas%20nami/Korporat%C4%ABv%C4%81s%20p%C4%81rvald%C4%ABbas%20zi%C5%86ojums%202025.pdf" TargetMode="External"/><Relationship Id="rId106" Type="http://schemas.openxmlformats.org/officeDocument/2006/relationships/hyperlink" Target="https://www.rigasudens.lv/lv/padome-valde" TargetMode="External"/><Relationship Id="rId127" Type="http://schemas.openxmlformats.org/officeDocument/2006/relationships/hyperlink" Target="https://rnparvaldnieks.lv/normativie-dokumenti/" TargetMode="External"/><Relationship Id="rId313" Type="http://schemas.openxmlformats.org/officeDocument/2006/relationships/hyperlink" Target="https://www.rigassatiksme.lv/files/zimeta_strukturshema.png" TargetMode="External"/><Relationship Id="rId10" Type="http://schemas.openxmlformats.org/officeDocument/2006/relationships/hyperlink" Target="https://vidzemesslimnica.lv/wp-content/uploads/2023/05/Atalgojuma_politikas_principi_2015.pdf" TargetMode="External"/><Relationship Id="rId31" Type="http://schemas.openxmlformats.org/officeDocument/2006/relationships/hyperlink" Target="https://ziemelkurzemesslimnica.lv/par-mums/" TargetMode="External"/><Relationship Id="rId52" Type="http://schemas.openxmlformats.org/officeDocument/2006/relationships/hyperlink" Target="https://www.1slimnica.lv/lv/par-mums/dokumenti/risku-vadibas-ieksejas-kontroles-vides-un-atbilstibas-politika/" TargetMode="External"/><Relationship Id="rId73" Type="http://schemas.openxmlformats.org/officeDocument/2006/relationships/hyperlink" Target="https://www.liepajasslimnica.lv/storage/app/media/Publiskoajm%C4%81%20inform%C4%81cija/Par%20%C4%ABpa%C5%A1uma%20strukt%C5%ABru.pdf" TargetMode="External"/><Relationship Id="rId94" Type="http://schemas.openxmlformats.org/officeDocument/2006/relationships/hyperlink" Target="http://www.rigasudens.lv/" TargetMode="External"/><Relationship Id="rId148" Type="http://schemas.openxmlformats.org/officeDocument/2006/relationships/hyperlink" Target="https://www.rigassatiksme.lv/files/finansejuma_izlietojums_sab_tr-ts_2017-2021.pdf" TargetMode="External"/><Relationship Id="rId169" Type="http://schemas.openxmlformats.org/officeDocument/2006/relationships/hyperlink" Target="https://slimnica.daugavpils.lv/par-mums/publiskojama-informacija/" TargetMode="External"/><Relationship Id="rId334" Type="http://schemas.openxmlformats.org/officeDocument/2006/relationships/hyperlink" Target="https://vidzemesslimnica.lv/par-mums/publiskojama-informacija/" TargetMode="External"/><Relationship Id="rId355" Type="http://schemas.openxmlformats.org/officeDocument/2006/relationships/hyperlink" Target="https://rnparvaldnieks.lv/wp-content/uploads/2026/05/Korporativas_parvaldibas_zinojums_2025.pdf" TargetMode="External"/><Relationship Id="rId376" Type="http://schemas.openxmlformats.org/officeDocument/2006/relationships/hyperlink" Target="https://www.rigasnami.lv/lv/par-mums/par-uznemumu" TargetMode="External"/><Relationship Id="rId397" Type="http://schemas.openxmlformats.org/officeDocument/2006/relationships/hyperlink" Target="http://www.daugavpils.udens.lv/Text_parudens.aspx?t=4941644d-dc19-42ee-bdc5-a2514160584b" TargetMode="External"/><Relationship Id="rId4" Type="http://schemas.openxmlformats.org/officeDocument/2006/relationships/hyperlink" Target="http://www.rs.lv/" TargetMode="External"/><Relationship Id="rId180" Type="http://schemas.openxmlformats.org/officeDocument/2006/relationships/hyperlink" Target="https://vidzemesslimnica.lv/par-mums/publiskojama-informacija/" TargetMode="External"/><Relationship Id="rId215" Type="http://schemas.openxmlformats.org/officeDocument/2006/relationships/hyperlink" Target="http://www.dsiltumtikli.lv/lv/musu-klientiem/par-uznemumu/struktura/" TargetMode="External"/><Relationship Id="rId236" Type="http://schemas.openxmlformats.org/officeDocument/2006/relationships/hyperlink" Target="https://ziemelkurzemesslimnica.lv/par-mums/" TargetMode="External"/><Relationship Id="rId257" Type="http://schemas.openxmlformats.org/officeDocument/2006/relationships/hyperlink" Target="http://rslimnica.lv/wp-content/uploads/2019/11/Strukturshema-SIA-2019.01.25.-draw.io-v.3.pdf" TargetMode="External"/><Relationship Id="rId278" Type="http://schemas.openxmlformats.org/officeDocument/2006/relationships/hyperlink" Target="https://slimnica.daugavpils.lv/par-mums/publiskojama-informacija/" TargetMode="External"/><Relationship Id="rId401" Type="http://schemas.openxmlformats.org/officeDocument/2006/relationships/hyperlink" Target="http://www.daugavpils.udens.lv/Text_parudens.aspx?t=4941644d-dc19-42ee-bdc5-a2514160584b" TargetMode="External"/><Relationship Id="rId422" Type="http://schemas.openxmlformats.org/officeDocument/2006/relationships/hyperlink" Target="https://www.rs.lv/saturs/akcionariem" TargetMode="External"/><Relationship Id="rId303" Type="http://schemas.openxmlformats.org/officeDocument/2006/relationships/hyperlink" Target="https://rnparvaldnieks.lv/darbibas-un-finansu-rezultati/" TargetMode="External"/><Relationship Id="rId42" Type="http://schemas.openxmlformats.org/officeDocument/2006/relationships/hyperlink" Target="https://rslimnica.lv/wp-content/uploads/2022/07/Davinajumu_ziedojumu-sanemsanas-un-izlietosanas-kartiba.pdf" TargetMode="External"/><Relationship Id="rId84" Type="http://schemas.openxmlformats.org/officeDocument/2006/relationships/hyperlink" Target="https://slimnica.daugavpils.lv/wp-content/uploads/2023/06/Kapitalsabiedribas-2022.gada-parskats-1.pdf" TargetMode="External"/><Relationship Id="rId138" Type="http://schemas.openxmlformats.org/officeDocument/2006/relationships/hyperlink" Target="https://www.rs.lv/saturs/ilgtspejas-parskati" TargetMode="External"/><Relationship Id="rId345" Type="http://schemas.openxmlformats.org/officeDocument/2006/relationships/hyperlink" Target="https://rigasmezi.lv/statuti" TargetMode="External"/><Relationship Id="rId387" Type="http://schemas.openxmlformats.org/officeDocument/2006/relationships/hyperlink" Target="https://satiksme.daugavpils.lv/" TargetMode="External"/><Relationship Id="rId191" Type="http://schemas.openxmlformats.org/officeDocument/2006/relationships/hyperlink" Target="https://www.rigasmezi.lv/lv/publiskojama_informacija/ipasuma_struktura/" TargetMode="External"/><Relationship Id="rId205" Type="http://schemas.openxmlformats.org/officeDocument/2006/relationships/hyperlink" Target="https://www.rigasmezi.lv/lv/publiskojama_informacija/sia__rigas_mezi__politikas/?doc=11897" TargetMode="External"/><Relationship Id="rId247" Type="http://schemas.openxmlformats.org/officeDocument/2006/relationships/hyperlink" Target="https://rslimnica.lv/wp-content/uploads/2024/10/Ipasuma-struktura-2024.pdf" TargetMode="External"/><Relationship Id="rId412" Type="http://schemas.openxmlformats.org/officeDocument/2006/relationships/hyperlink" Target="https://satiksme.daugavpils.lv/normativie-dokumenti" TargetMode="External"/><Relationship Id="rId107" Type="http://schemas.openxmlformats.org/officeDocument/2006/relationships/hyperlink" Target="https://www.rigasudens.lv/lv/informacija-par-ziedojumiem" TargetMode="External"/><Relationship Id="rId289" Type="http://schemas.openxmlformats.org/officeDocument/2006/relationships/hyperlink" Target="https://www.rigasudens.lv/lv/cita-finansu-informacija" TargetMode="External"/><Relationship Id="rId11" Type="http://schemas.openxmlformats.org/officeDocument/2006/relationships/hyperlink" Target="https://vidzemesslimnica.lv/wp-content/uploads/2023/05/VALDES-NOLIKUMS-jauna-redakcija-18.02.2022.-apstiprinats.pdf" TargetMode="External"/><Relationship Id="rId53" Type="http://schemas.openxmlformats.org/officeDocument/2006/relationships/hyperlink" Target="https://www.1slimnica.lv/lv/par-mums/dokumenti/statuti" TargetMode="External"/><Relationship Id="rId149" Type="http://schemas.openxmlformats.org/officeDocument/2006/relationships/hyperlink" Target="https://www.rigassatiksme.lv/lv/par-mums/publiskojama-informacija/finansu-informacija/" TargetMode="External"/><Relationship Id="rId314" Type="http://schemas.openxmlformats.org/officeDocument/2006/relationships/hyperlink" Target="https://www.rigassatiksme.lv/lv/par-mums/-rigas-satiksmes-veiktie-un-sanemtie-ziedojumi-vai-davinajumi/" TargetMode="External"/><Relationship Id="rId356" Type="http://schemas.openxmlformats.org/officeDocument/2006/relationships/hyperlink" Target="https://www.rigassatiksme.lv/files/29_05_2026_ilgtspejas_parskats_2025.pdf" TargetMode="External"/><Relationship Id="rId398" Type="http://schemas.openxmlformats.org/officeDocument/2006/relationships/hyperlink" Target="http://www.daugavpils.udens.lv/Text_parudens.aspx?t=4941644d-dc19-42ee-bdc5-a2514160584b" TargetMode="External"/><Relationship Id="rId95" Type="http://schemas.openxmlformats.org/officeDocument/2006/relationships/hyperlink" Target="https://www.rigasudens.lv/lv/kapitalsabiedribas-politikas" TargetMode="External"/><Relationship Id="rId160" Type="http://schemas.openxmlformats.org/officeDocument/2006/relationships/hyperlink" Target="https://www.rigassatiksme.lv/lv/par-mums/vadiba/" TargetMode="External"/><Relationship Id="rId216" Type="http://schemas.openxmlformats.org/officeDocument/2006/relationships/hyperlink" Target="http://www.dsiltumtikli.lv/files/userfiles/files/Satuti%20UR%2027.01.2023.pdf" TargetMode="External"/><Relationship Id="rId423" Type="http://schemas.openxmlformats.org/officeDocument/2006/relationships/hyperlink" Target="https://www.rigasnami.lv/uploads/files/%C4%AApa%C5%A1uma%20strukt%C5%ABra.pdf" TargetMode="External"/><Relationship Id="rId258" Type="http://schemas.openxmlformats.org/officeDocument/2006/relationships/hyperlink" Target="https://liepajasslimnica.lv/publiskie-iepirkumi" TargetMode="External"/><Relationship Id="rId22" Type="http://schemas.openxmlformats.org/officeDocument/2006/relationships/hyperlink" Target="https://ziemelkurzemesslimnica.lv/media/uploads/2023.09.28_publicejama_info_majas_lpp.docx" TargetMode="External"/><Relationship Id="rId64" Type="http://schemas.openxmlformats.org/officeDocument/2006/relationships/hyperlink" Target="https://www.1slimnica.lv/lv/par-mums/kas-mes-esam" TargetMode="External"/><Relationship Id="rId118" Type="http://schemas.openxmlformats.org/officeDocument/2006/relationships/hyperlink" Target="https://rnparvaldnieks.lv/wp-content/uploads/2022/04/RNP_struktura03.2022..pdf" TargetMode="External"/><Relationship Id="rId325" Type="http://schemas.openxmlformats.org/officeDocument/2006/relationships/hyperlink" Target="https://www.rigassatiksme.lv/lv/par-mums/vadiba/" TargetMode="External"/><Relationship Id="rId367" Type="http://schemas.openxmlformats.org/officeDocument/2006/relationships/hyperlink" Target="https://www.rigasnami.lv/lv/par-mums/par-uznemumu" TargetMode="External"/><Relationship Id="rId171" Type="http://schemas.openxmlformats.org/officeDocument/2006/relationships/hyperlink" Target="https://www.liepajasslimnica.lv/par-mums/publiskojama-informacija" TargetMode="External"/><Relationship Id="rId227" Type="http://schemas.openxmlformats.org/officeDocument/2006/relationships/hyperlink" Target="https://vidzemesslimnica.lv/wp-content/uploads/2026/06/vs_statuti_08052026.pdf" TargetMode="External"/><Relationship Id="rId269" Type="http://schemas.openxmlformats.org/officeDocument/2006/relationships/hyperlink" Target="https://www.liepajasslimnica.lv/par-mums/publiskojama-informacija" TargetMode="External"/><Relationship Id="rId434" Type="http://schemas.openxmlformats.org/officeDocument/2006/relationships/hyperlink" Target="https://satiksme.daugavpils.lv/normativie-dokumenti" TargetMode="External"/><Relationship Id="rId33" Type="http://schemas.openxmlformats.org/officeDocument/2006/relationships/hyperlink" Target="https://rslimnica.lv/index.php/par-mums/iepirkumi/" TargetMode="External"/><Relationship Id="rId129" Type="http://schemas.openxmlformats.org/officeDocument/2006/relationships/hyperlink" Target="https://rnparvaldnieks.lv/normativie-dokumenti/" TargetMode="External"/><Relationship Id="rId280" Type="http://schemas.openxmlformats.org/officeDocument/2006/relationships/hyperlink" Target="https://slimnica.daugavpils.lv/par-mums/publiskojama-informacija/" TargetMode="External"/><Relationship Id="rId336" Type="http://schemas.openxmlformats.org/officeDocument/2006/relationships/hyperlink" Target="https://ziemelkurzemesslimnica.lv/par-mums/" TargetMode="External"/><Relationship Id="rId75" Type="http://schemas.openxmlformats.org/officeDocument/2006/relationships/hyperlink" Target="https://www.liepajasslimnica.lv/storage/app/media/Publiskoajm%C4%81%20inform%C4%81cija/11.Inform%C4%81cija%20par%20ziedojumiem/Ziedojumi.pdf" TargetMode="External"/><Relationship Id="rId140" Type="http://schemas.openxmlformats.org/officeDocument/2006/relationships/hyperlink" Target="https://www.rigassatiksme.lv/lv/par-mums/vadiba/" TargetMode="External"/><Relationship Id="rId182" Type="http://schemas.openxmlformats.org/officeDocument/2006/relationships/hyperlink" Target="https://ziemelkurzemesslimnica.lv/par-mums/" TargetMode="External"/><Relationship Id="rId378" Type="http://schemas.openxmlformats.org/officeDocument/2006/relationships/hyperlink" Target="https://www.rigasnami.lv/lv/par-mums/dokumenti" TargetMode="External"/><Relationship Id="rId403" Type="http://schemas.openxmlformats.org/officeDocument/2006/relationships/hyperlink" Target="http://www.daugavpils.udens.lv/Text_parudens.aspx?t=4941644d-dc19-42ee-bdc5-a2514160584b" TargetMode="External"/><Relationship Id="rId6" Type="http://schemas.openxmlformats.org/officeDocument/2006/relationships/hyperlink" Target="https://vidzemesslimnica.lv/par-mums/misija-vizija/" TargetMode="External"/><Relationship Id="rId238" Type="http://schemas.openxmlformats.org/officeDocument/2006/relationships/hyperlink" Target="https://ziemelkurzemesslimnica.lv/par-mums/" TargetMode="External"/><Relationship Id="rId291" Type="http://schemas.openxmlformats.org/officeDocument/2006/relationships/hyperlink" Target="https://www.rigasudens.lv/lv/finansu-informacija" TargetMode="External"/><Relationship Id="rId305" Type="http://schemas.openxmlformats.org/officeDocument/2006/relationships/hyperlink" Target="https://www.rs.lv/node/12648/" TargetMode="External"/><Relationship Id="rId347" Type="http://schemas.openxmlformats.org/officeDocument/2006/relationships/hyperlink" Target="https://rigasmezi.lv/publiskojama-informacija/finansu-informacija-un-finansu-merki" TargetMode="External"/><Relationship Id="rId44" Type="http://schemas.openxmlformats.org/officeDocument/2006/relationships/hyperlink" Target="https://rslimnica.lv/wp-content/uploads/2020/05/Inform%C4%81cija-par-kontroles-un-p%C4%81rvald%C4%ABbas-elementiem.pdf" TargetMode="External"/><Relationship Id="rId86" Type="http://schemas.openxmlformats.org/officeDocument/2006/relationships/hyperlink" Target="https://slimnica.daugavpils.lv/wp-content/uploads/2021/02/Davinajumu-ziedojumu-pienemsanas-uzskaite-un-izlietosanas-kartiba_2021-1.pdf" TargetMode="External"/><Relationship Id="rId151" Type="http://schemas.openxmlformats.org/officeDocument/2006/relationships/hyperlink" Target="https://www.rigassatiksme.lv/lv/par-mums/iepirkumi/" TargetMode="External"/><Relationship Id="rId389" Type="http://schemas.openxmlformats.org/officeDocument/2006/relationships/hyperlink" Target="http://www.daugavpils.udens.lv/Text_parudens.aspx?t=4941644d-dc19-42ee-bdc5-a2514160584b" TargetMode="External"/><Relationship Id="rId193" Type="http://schemas.openxmlformats.org/officeDocument/2006/relationships/hyperlink" Target="https://www.rigasmezi.lv/lv/par_mums/valde/" TargetMode="External"/><Relationship Id="rId207" Type="http://schemas.openxmlformats.org/officeDocument/2006/relationships/hyperlink" Target="https://www.rigasmezi.lv/lv/publiskojama_informacija/" TargetMode="External"/><Relationship Id="rId249" Type="http://schemas.openxmlformats.org/officeDocument/2006/relationships/hyperlink" Target="https://rslimnica.lv/wp-content/uploads/2025/09/Vispariga-informacija-2025.pdf" TargetMode="External"/><Relationship Id="rId414" Type="http://schemas.openxmlformats.org/officeDocument/2006/relationships/hyperlink" Target="https://satiksme.daugavpils.lv/normativie-dokumenti" TargetMode="External"/><Relationship Id="rId13" Type="http://schemas.openxmlformats.org/officeDocument/2006/relationships/hyperlink" Target="https://vidzemesslimnica.lv/wp-content/uploads/2023/05/STATUTI-jauna-redakc.-18.02.2022.apstiprinati.pdf" TargetMode="External"/><Relationship Id="rId109" Type="http://schemas.openxmlformats.org/officeDocument/2006/relationships/hyperlink" Target="https://www.rigasudens.lv/lv/nodoklu-maksajumi" TargetMode="External"/><Relationship Id="rId260" Type="http://schemas.openxmlformats.org/officeDocument/2006/relationships/hyperlink" Target="https://www.liepajasslimnica.lv/storage/app/media/Publiskoajm%C4%81%20inform%C4%81cija/10.Inform%C4%81cija%20par%20organizatorisko%20strukt%C5%ABru/Strukt%C5%ABras%20sh%C4%93ma%2001_05_2026.pdf" TargetMode="External"/><Relationship Id="rId316" Type="http://schemas.openxmlformats.org/officeDocument/2006/relationships/hyperlink" Target="https://www.rigassatiksme.lv/files/valsts_un_pasvaldibas_pieskirta_finasejuma_izlietojums_2021_-_2025.pdf" TargetMode="External"/><Relationship Id="rId55" Type="http://schemas.openxmlformats.org/officeDocument/2006/relationships/hyperlink" Target="https://www.1slimnica.lv/lv/par-mums/kas-mes-esam/valdes-reglaments/" TargetMode="External"/><Relationship Id="rId97" Type="http://schemas.openxmlformats.org/officeDocument/2006/relationships/hyperlink" Target="https://www.rigasudens.lv/lv/vizitkarte" TargetMode="External"/><Relationship Id="rId120" Type="http://schemas.openxmlformats.org/officeDocument/2006/relationships/hyperlink" Target="https://rnparvaldnieks.lv/wp-content/uploads/2021/09/Kapitalsabiedribas-darbibas-un-komercdarbibas-veidi.pdf" TargetMode="External"/><Relationship Id="rId358" Type="http://schemas.openxmlformats.org/officeDocument/2006/relationships/hyperlink" Target="https://rnparvaldnieks.lv/valde-un-padome/" TargetMode="External"/><Relationship Id="rId162" Type="http://schemas.openxmlformats.org/officeDocument/2006/relationships/hyperlink" Target="https://www.rs.lv/saturs/padome" TargetMode="External"/><Relationship Id="rId218" Type="http://schemas.openxmlformats.org/officeDocument/2006/relationships/hyperlink" Target="http://www.dsiltumtikli.lv/files/userfiles/files/ziedojumu_davinajumu_kartiba.pdf" TargetMode="External"/><Relationship Id="rId425" Type="http://schemas.openxmlformats.org/officeDocument/2006/relationships/hyperlink" Target="https://valstskapitals.gov.lv/lv/media/599/download?attachment" TargetMode="External"/><Relationship Id="rId271" Type="http://schemas.openxmlformats.org/officeDocument/2006/relationships/hyperlink" Target="https://slimnica.daugavpils.lv/par-mums/iepirkumi/" TargetMode="External"/><Relationship Id="rId24" Type="http://schemas.openxmlformats.org/officeDocument/2006/relationships/hyperlink" Target="https://ziemelkurzemesslimnica.lv/media/uploads/165.1_Strukturshema-ZKRS_kardiologija_terpija_apvienota.pdf" TargetMode="External"/><Relationship Id="rId66" Type="http://schemas.openxmlformats.org/officeDocument/2006/relationships/hyperlink" Target="https://liepajasslimnica.lv/par-mums/vadiba" TargetMode="External"/><Relationship Id="rId131" Type="http://schemas.openxmlformats.org/officeDocument/2006/relationships/hyperlink" Target="https://www.rs.lv/node/12648/" TargetMode="External"/><Relationship Id="rId327" Type="http://schemas.openxmlformats.org/officeDocument/2006/relationships/hyperlink" Target="https://www.rigasudens.lv/lv/korporativa-parvaldiba" TargetMode="External"/><Relationship Id="rId369" Type="http://schemas.openxmlformats.org/officeDocument/2006/relationships/hyperlink" Target="https://www.rigasnami.lv/lv/par-mums/dokumenti" TargetMode="External"/><Relationship Id="rId173" Type="http://schemas.openxmlformats.org/officeDocument/2006/relationships/hyperlink" Target="https://www.liepajasslimnica.lv/storage/app/media/Publiskoajm%C4%81%20inform%C4%81cija/15.Pas%C4%81kumi%20korupcijas%20riska%20nov%C4%93r%C5%A1anai/Pas%C4%81kumi-2022.pdf" TargetMode="External"/><Relationship Id="rId229" Type="http://schemas.openxmlformats.org/officeDocument/2006/relationships/hyperlink" Target="https://vidzemesslimnica.lv/wp-content/uploads/2026/05/Sanemtie_ziedojumi_davinajumi_01.2018-12.2025.pdf" TargetMode="External"/><Relationship Id="rId380" Type="http://schemas.openxmlformats.org/officeDocument/2006/relationships/hyperlink" Target="https://www.rigasudens.lv/sites/default/files/Investoriem/Finansu-informacija/Rigas_udens_GP2025_RZ_LV%2031.03.2026.pdf" TargetMode="External"/><Relationship Id="rId436" Type="http://schemas.openxmlformats.org/officeDocument/2006/relationships/hyperlink" Target="https://rslimnica.lv/index.php/rezeknes-slimnica-2/" TargetMode="External"/><Relationship Id="rId240" Type="http://schemas.openxmlformats.org/officeDocument/2006/relationships/hyperlink" Target="https://ziemelkurzemesslimnica.lv/par-mums/" TargetMode="External"/><Relationship Id="rId35" Type="http://schemas.openxmlformats.org/officeDocument/2006/relationships/hyperlink" Target="https://rslimnica.lv/wp-content/uploads/2021/12/SIA-obligati-publicejama-info-2021.12.-ipasuma-struktura.pdf" TargetMode="External"/><Relationship Id="rId77" Type="http://schemas.openxmlformats.org/officeDocument/2006/relationships/hyperlink" Target="https://www.liepajasslimnica.lv/storage/app/media/Publiskoajm%C4%81%20inform%C4%81cija/Kontroles%20sist%C4%93ma.pdf" TargetMode="External"/><Relationship Id="rId100" Type="http://schemas.openxmlformats.org/officeDocument/2006/relationships/hyperlink" Target="https://www.rigasudens.lv/lv/padome-valde" TargetMode="External"/><Relationship Id="rId282" Type="http://schemas.openxmlformats.org/officeDocument/2006/relationships/hyperlink" Target="https://www.rigasudens.lv/lv/par-rigas-udens" TargetMode="External"/><Relationship Id="rId338" Type="http://schemas.openxmlformats.org/officeDocument/2006/relationships/hyperlink" Target="https://rslimnica.lv/wp-content/uploads/2025/09/Vispariga-informacija-2025.pdf" TargetMode="External"/><Relationship Id="rId8" Type="http://schemas.openxmlformats.org/officeDocument/2006/relationships/hyperlink" Target="https://vidzemesslimnica.lv/par-mums/struktura/" TargetMode="External"/><Relationship Id="rId142" Type="http://schemas.openxmlformats.org/officeDocument/2006/relationships/hyperlink" Target="https://www.rigassatiksme.lv/files/rigas_satiksme_statuti_jauna_redakcija_cabc7.pdf" TargetMode="External"/><Relationship Id="rId184" Type="http://schemas.openxmlformats.org/officeDocument/2006/relationships/hyperlink" Target="https://rslimnica.lv/wp-content/uploads/2023/10/Vispariga-informacija3.pdf" TargetMode="External"/><Relationship Id="rId391" Type="http://schemas.openxmlformats.org/officeDocument/2006/relationships/hyperlink" Target="http://www.daugavpils.udens.lv/Text_parudens.aspx?t=4941644d-dc19-42ee-bdc5-a2514160584b" TargetMode="External"/><Relationship Id="rId405" Type="http://schemas.openxmlformats.org/officeDocument/2006/relationships/hyperlink" Target="https://satiksme.daugavpils.lv/wp-content/uploads/2026/06/Nefinansu_pazinojums_compressed-1.pdf" TargetMode="External"/><Relationship Id="rId251" Type="http://schemas.openxmlformats.org/officeDocument/2006/relationships/hyperlink" Target="https://rslimnica.lv/wp-content/uploads/2025/09/Statuti-2025.08.29.pdf" TargetMode="External"/><Relationship Id="rId46" Type="http://schemas.openxmlformats.org/officeDocument/2006/relationships/hyperlink" Target="https://rslimnica.lv/wp-content/uploads/2021/12/Atalgojums-2021.pdf" TargetMode="External"/><Relationship Id="rId293" Type="http://schemas.openxmlformats.org/officeDocument/2006/relationships/hyperlink" Target="https://rnparvaldnieks.lv/dalibnieka-sapulces/" TargetMode="External"/><Relationship Id="rId307" Type="http://schemas.openxmlformats.org/officeDocument/2006/relationships/hyperlink" Target="https://www.rs.lv/sites/default/files/akardeons_fails/as_rigas_siltums_statuti_0.pdf" TargetMode="External"/><Relationship Id="rId349" Type="http://schemas.openxmlformats.org/officeDocument/2006/relationships/hyperlink" Target="https://rigasmezi.lv/publiskojama-informacija/finansu-informacija-un-finansu-merki" TargetMode="External"/><Relationship Id="rId88" Type="http://schemas.openxmlformats.org/officeDocument/2006/relationships/hyperlink" Target="https://slimnica.daugavpils.lv/wp-content/uploads/2018/09/SIA_DRS_atalgojuma_politikas_principi.pdf" TargetMode="External"/><Relationship Id="rId111" Type="http://schemas.openxmlformats.org/officeDocument/2006/relationships/hyperlink" Target="https://www.rigasudens.lv/lv/parskati" TargetMode="External"/><Relationship Id="rId153" Type="http://schemas.openxmlformats.org/officeDocument/2006/relationships/hyperlink" Target="https://www.rigassatiksme.lv/lv/par-mums/normativie-dokumenti/" TargetMode="External"/><Relationship Id="rId195" Type="http://schemas.openxmlformats.org/officeDocument/2006/relationships/hyperlink" Target="https://www.rigasmezi.lv/lv/publiskojama_informacija/dalibnieku_sapulcu_registrs/" TargetMode="External"/><Relationship Id="rId209" Type="http://schemas.openxmlformats.org/officeDocument/2006/relationships/hyperlink" Target="http://www.dsiltumtikli.lv/lv/musu-klientiem/par-uznemumu/ipasuma-struktura/" TargetMode="External"/><Relationship Id="rId360" Type="http://schemas.openxmlformats.org/officeDocument/2006/relationships/hyperlink" Target="https://www.rs.lv/saturs/misija-vizija-merki-vertibas" TargetMode="External"/><Relationship Id="rId416" Type="http://schemas.openxmlformats.org/officeDocument/2006/relationships/hyperlink" Target="https://satiksme.daugavpils.lv/normativie-dokumenti" TargetMode="External"/><Relationship Id="rId220" Type="http://schemas.openxmlformats.org/officeDocument/2006/relationships/hyperlink" Target="http://www.dsiltumtikli.lv/lv/konkursi-un-izsoles/" TargetMode="External"/><Relationship Id="rId15" Type="http://schemas.openxmlformats.org/officeDocument/2006/relationships/hyperlink" Target="https://vidzemesslimnica.lv/wp-content/uploads/2023/05/2020.05_Informacija-par-ipasuma-strukturu.pdf" TargetMode="External"/><Relationship Id="rId57" Type="http://schemas.openxmlformats.org/officeDocument/2006/relationships/hyperlink" Target="https://www.1slimnica.lv/lv/par-mums/finansu-un-nefinansu-merku-istenosanas-rezultats-2022-gada/" TargetMode="External"/><Relationship Id="rId262" Type="http://schemas.openxmlformats.org/officeDocument/2006/relationships/hyperlink" Target="https://www.liepajasslimnica.lv/par-mums/publiskojama-informacija" TargetMode="External"/><Relationship Id="rId318" Type="http://schemas.openxmlformats.org/officeDocument/2006/relationships/hyperlink" Target="https://www.rigassatiksme.lv/lv/par-mums/publiskojama-informacija/finansu-informacija/" TargetMode="External"/><Relationship Id="rId99" Type="http://schemas.openxmlformats.org/officeDocument/2006/relationships/hyperlink" Target="https://www.rigasudens.lv/sites/default/files/inline-files/Rigas%20udens_Korporativas%20parlvadibas%20zinojums%20par%202022%20gadu.pdf" TargetMode="External"/><Relationship Id="rId122" Type="http://schemas.openxmlformats.org/officeDocument/2006/relationships/hyperlink" Target="https://rnparvaldnieks.lv/wp-content/uploads/2023/05/ZIEDOSANAS-STRATEGIJA-UN-KARTIBA-002.pdf" TargetMode="External"/><Relationship Id="rId164" Type="http://schemas.openxmlformats.org/officeDocument/2006/relationships/hyperlink" Target="https://www.rs.lv/saturs/iemaksas-budzeta" TargetMode="External"/><Relationship Id="rId371" Type="http://schemas.openxmlformats.org/officeDocument/2006/relationships/hyperlink" Target="https://www.rigasnami.lv/lv/par-mums/dokumenti" TargetMode="External"/><Relationship Id="rId427" Type="http://schemas.openxmlformats.org/officeDocument/2006/relationships/hyperlink" Target="https://www.rigasudens.lv/lv/korporativa-parvaldiba" TargetMode="External"/><Relationship Id="rId26" Type="http://schemas.openxmlformats.org/officeDocument/2006/relationships/hyperlink" Target="https://ziemelkurzemesslimnica.lv/par-mums/" TargetMode="External"/><Relationship Id="rId231" Type="http://schemas.openxmlformats.org/officeDocument/2006/relationships/hyperlink" Target="https://vidzemesslimnica.lv/par-mums/publiskojama-informacija/" TargetMode="External"/><Relationship Id="rId273" Type="http://schemas.openxmlformats.org/officeDocument/2006/relationships/hyperlink" Target="https://slimnica.daugavpils.lv/par-mums/publiskojama-informacija/" TargetMode="External"/><Relationship Id="rId329" Type="http://schemas.openxmlformats.org/officeDocument/2006/relationships/hyperlink" Target="https://www.liepajasslimnica.lv/storage/app/media/Publiskoajm%C4%81%20inform%C4%81cija/2.Finan%C5%A1u%20m%C4%93r%C4%B7u%20un%20nefinan%C5%A1u%20m%C4%93r%C4%B7u%20%C4%ABsteno%C5%A1anas%20rezult%C4%81ti/2025.pdf" TargetMode="External"/><Relationship Id="rId68" Type="http://schemas.openxmlformats.org/officeDocument/2006/relationships/hyperlink" Target="https://www.liepajasslimnica.lv/storage/app/media/Publiskoajm%C4%81%20inform%C4%81cija/Izzi%C5%86a.pdf" TargetMode="External"/><Relationship Id="rId133" Type="http://schemas.openxmlformats.org/officeDocument/2006/relationships/hyperlink" Target="https://www.rs.lv/saturs/struktura" TargetMode="External"/><Relationship Id="rId175" Type="http://schemas.openxmlformats.org/officeDocument/2006/relationships/hyperlink" Target="https://www.liepajasslimnica.lv/storage/app/media/Publiskoajm%C4%81%20inform%C4%81cija/8.Audit%C4%93ts%20gada%20p%C4%81rskatas/2022/2022-Korporat%C4%ABv%C4%81s%20p%C4%81rvald%C4%ABbas%20pazi%C5%86ojums.docx.pdf" TargetMode="External"/><Relationship Id="rId340" Type="http://schemas.openxmlformats.org/officeDocument/2006/relationships/hyperlink" Target="https://rigasmezi.lv/ipasuma-struktura" TargetMode="External"/><Relationship Id="rId200" Type="http://schemas.openxmlformats.org/officeDocument/2006/relationships/hyperlink" Target="https://www.rigasmezi.lv/lv/publiskojama_informacija/finansu_informacija_/" TargetMode="External"/><Relationship Id="rId382" Type="http://schemas.openxmlformats.org/officeDocument/2006/relationships/hyperlink" Target="https://www.rigassatiksme.lv/lv/par-mums/publiskojama-informacija/ilgtspejas-parskati/" TargetMode="External"/><Relationship Id="rId438" Type="http://schemas.openxmlformats.org/officeDocument/2006/relationships/printerSettings" Target="../printerSettings/printerSettings2.bin"/><Relationship Id="rId242" Type="http://schemas.openxmlformats.org/officeDocument/2006/relationships/hyperlink" Target="https://ziemelkurzemesslimnica.lv/par-mums/" TargetMode="External"/><Relationship Id="rId284" Type="http://schemas.openxmlformats.org/officeDocument/2006/relationships/hyperlink" Target="https://www.rigasudens.lv/lv/par-rigas-udens" TargetMode="External"/><Relationship Id="rId37" Type="http://schemas.openxmlformats.org/officeDocument/2006/relationships/hyperlink" Target="https://rslimnica.lv/wp-content/uploads/2023/10/Vispariga-informacija3.pdf" TargetMode="External"/><Relationship Id="rId79" Type="http://schemas.openxmlformats.org/officeDocument/2006/relationships/hyperlink" Target="https://slimnica.daugavpils.lv/wp-content/uploads/2021/06/Padomes-nolikums.pdf" TargetMode="External"/><Relationship Id="rId102" Type="http://schemas.openxmlformats.org/officeDocument/2006/relationships/hyperlink" Target="https://www.rigasudens.lv/lv/vizitkarte" TargetMode="External"/><Relationship Id="rId144" Type="http://schemas.openxmlformats.org/officeDocument/2006/relationships/hyperlink" Target="https://www.rigassatiksme.lv/files/ilgtspe_jas_pa_rskats_2022_v12.pdf" TargetMode="External"/><Relationship Id="rId90" Type="http://schemas.openxmlformats.org/officeDocument/2006/relationships/hyperlink" Target="https://slimnica.daugavpils.lv/par-mums/publiskojama-informacija/" TargetMode="External"/><Relationship Id="rId186" Type="http://schemas.openxmlformats.org/officeDocument/2006/relationships/hyperlink" Target="https://www.1slimnica.lv/lv/par-mums/dokumenti/atalgojuma-personala-atlases-un-darba-izpildes-rezultatu-novertesanas-politika/" TargetMode="External"/><Relationship Id="rId351" Type="http://schemas.openxmlformats.org/officeDocument/2006/relationships/hyperlink" Target="https://rigasmezi.lv/statuti" TargetMode="External"/><Relationship Id="rId393" Type="http://schemas.openxmlformats.org/officeDocument/2006/relationships/hyperlink" Target="http://www.daugavpils.udens.lv/Text_parudens.aspx?t=4941644d-dc19-42ee-bdc5-a2514160584b" TargetMode="External"/><Relationship Id="rId407" Type="http://schemas.openxmlformats.org/officeDocument/2006/relationships/hyperlink" Target="https://satiksme.daugavpils.lv/par-mums/normativie-dokumenti/" TargetMode="External"/><Relationship Id="rId211" Type="http://schemas.openxmlformats.org/officeDocument/2006/relationships/hyperlink" Target="http://www.dsiltumtikli.lv/files/userfiles/files/korupscijas%20risku%20anal%C4%ABze%20un%20pretkorupcpijas%20pas%C4%81kumu%20pl%C4%81ns.pdf" TargetMode="External"/><Relationship Id="rId253" Type="http://schemas.openxmlformats.org/officeDocument/2006/relationships/hyperlink" Target="https://rslimnica.lv/wp-content/uploads/2025/08/Sanemtie-ziedojumi-2024.pdf" TargetMode="External"/><Relationship Id="rId295" Type="http://schemas.openxmlformats.org/officeDocument/2006/relationships/hyperlink" Target="https://rnparvaldnieks.lv/wp-content/uploads/2021/09/Ipasuma-struktura.pdf" TargetMode="External"/><Relationship Id="rId309" Type="http://schemas.openxmlformats.org/officeDocument/2006/relationships/hyperlink" Target="https://www.rs.lv/saturs/rigas-siltums" TargetMode="External"/><Relationship Id="rId48" Type="http://schemas.openxmlformats.org/officeDocument/2006/relationships/hyperlink" Target="http://rslimnica.lv/wp-content/uploads/2019/11/Strukturshema-SIA-2019.01.25.-draw.io-v.3.pdf" TargetMode="External"/><Relationship Id="rId113" Type="http://schemas.openxmlformats.org/officeDocument/2006/relationships/hyperlink" Target="https://www.rigasudens.lv/sites/default/files/inline-files/Rigas%20Udens_Ilgtspejas%20parskats%202022.pdf" TargetMode="External"/><Relationship Id="rId320" Type="http://schemas.openxmlformats.org/officeDocument/2006/relationships/hyperlink" Target="https://www.rigassatiksme.lv/files/davinasanas_(ziedosanas)_un_ziedojumu_pienemsanas_un_izlietosanas_kartiba.pdf" TargetMode="External"/><Relationship Id="rId155" Type="http://schemas.openxmlformats.org/officeDocument/2006/relationships/hyperlink" Target="https://www.rigassatiksme.lv/lv/par-mums/" TargetMode="External"/><Relationship Id="rId197" Type="http://schemas.openxmlformats.org/officeDocument/2006/relationships/hyperlink" Target="https://www.rigasmezi.lv/lv/aktualitates/Iepirkumi/iepirkumi_no_4000_lidz_42_000_euro__piegades_un_pakalpojumi__un_no_14_000_lidz_170_000_euro__buvdarbi_/?closed=1" TargetMode="External"/><Relationship Id="rId362" Type="http://schemas.openxmlformats.org/officeDocument/2006/relationships/hyperlink" Target="https://www.rs.lv/saturs/misija-vizija-merki-vertibas" TargetMode="External"/><Relationship Id="rId418" Type="http://schemas.openxmlformats.org/officeDocument/2006/relationships/hyperlink" Target="https://vidzemesslimnica.lv/par-mums/publiskojama-informacija/" TargetMode="External"/><Relationship Id="rId222" Type="http://schemas.openxmlformats.org/officeDocument/2006/relationships/hyperlink" Target="https://www.rigasnami.lv/lv" TargetMode="External"/><Relationship Id="rId264" Type="http://schemas.openxmlformats.org/officeDocument/2006/relationships/hyperlink" Target="https://www.liepajasslimnica.lv/par-mums/publiskojama-informacija" TargetMode="External"/><Relationship Id="rId17" Type="http://schemas.openxmlformats.org/officeDocument/2006/relationships/hyperlink" Target="https://vidzemesslimnica.lv/par-mums/publiskojama-informacija/" TargetMode="External"/><Relationship Id="rId59" Type="http://schemas.openxmlformats.org/officeDocument/2006/relationships/hyperlink" Target="https://www.1slimnica.lv/lv/par-mums/finanses/iamaksas-2022-gada/" TargetMode="External"/><Relationship Id="rId124" Type="http://schemas.openxmlformats.org/officeDocument/2006/relationships/hyperlink" Target="https://rnparvaldnieks.lv/wp-content/uploads/2021/09/Risku-parvaldiba.pdf" TargetMode="External"/><Relationship Id="rId70" Type="http://schemas.openxmlformats.org/officeDocument/2006/relationships/hyperlink" Target="https://liepajasslimnica.lv/par-mums/publiskojama-informacija" TargetMode="External"/><Relationship Id="rId166" Type="http://schemas.openxmlformats.org/officeDocument/2006/relationships/hyperlink" Target="https://rnparvaldnieks.lv/wp-content/uploads/2023/05/Ilgtspejas-parskats-par-2022_-gadu.pdf" TargetMode="External"/><Relationship Id="rId331" Type="http://schemas.openxmlformats.org/officeDocument/2006/relationships/hyperlink" Target="https://www.liepajasslimnica.lv/par-mums/publiskojama-informacija" TargetMode="External"/><Relationship Id="rId373" Type="http://schemas.openxmlformats.org/officeDocument/2006/relationships/hyperlink" Target="https://www.rigasnami.lv/lv/par-mums/par-uznemumu" TargetMode="External"/><Relationship Id="rId429" Type="http://schemas.openxmlformats.org/officeDocument/2006/relationships/hyperlink" Target="https://rigasmezi.lv/storage/rm-ilgtspejas-un-gada-parskats-2025.pdf" TargetMode="External"/><Relationship Id="rId1" Type="http://schemas.openxmlformats.org/officeDocument/2006/relationships/hyperlink" Target="http://www.rnparvaldnieks.lv/" TargetMode="External"/><Relationship Id="rId233" Type="http://schemas.openxmlformats.org/officeDocument/2006/relationships/hyperlink" Target="https://vidzemesslimnica.lv/par-mums/iepirkumi/" TargetMode="External"/><Relationship Id="rId440" Type="http://schemas.openxmlformats.org/officeDocument/2006/relationships/vmlDrawing" Target="../drawings/vmlDrawing2.vml"/><Relationship Id="rId28" Type="http://schemas.openxmlformats.org/officeDocument/2006/relationships/hyperlink" Target="https://ziemelkurzemesslimnica.lv/iepirkumi/" TargetMode="External"/><Relationship Id="rId275" Type="http://schemas.openxmlformats.org/officeDocument/2006/relationships/hyperlink" Target="https://slimnica.daugavpils.lv/wp-content/uploads/2022/10/Sanemto-davinajumu-saraksts_07.10.2022..pdf" TargetMode="External"/><Relationship Id="rId300" Type="http://schemas.openxmlformats.org/officeDocument/2006/relationships/hyperlink" Target="https://rnparvaldnieks.lv/wp-content/uploads/2026/04/ZIEDOSANAS-STRATEGIJA-UN-KARTIBA-2026.pdf" TargetMode="External"/><Relationship Id="rId81" Type="http://schemas.openxmlformats.org/officeDocument/2006/relationships/hyperlink" Target="https://slimnica.daugavpils.lv/par-mums/struktura/" TargetMode="External"/><Relationship Id="rId135" Type="http://schemas.openxmlformats.org/officeDocument/2006/relationships/hyperlink" Target="https://www.rs.lv/sites/default/files/akardeons_fails/as_rigas_siltums_statuti.pdf" TargetMode="External"/><Relationship Id="rId177" Type="http://schemas.openxmlformats.org/officeDocument/2006/relationships/hyperlink" Target="https://vidzemesslimnica.lv/par-mums/publiskojama-informacija/" TargetMode="External"/><Relationship Id="rId342" Type="http://schemas.openxmlformats.org/officeDocument/2006/relationships/hyperlink" Target="https://rigasmezi.lv/struktura" TargetMode="External"/><Relationship Id="rId384" Type="http://schemas.openxmlformats.org/officeDocument/2006/relationships/hyperlink" Target="https://rnparvaldnieks.lv/iepirkumi/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E142F-7DEA-4ABC-B0D7-2F880A6A9E2B}">
  <dimension ref="A1:I9"/>
  <sheetViews>
    <sheetView workbookViewId="0">
      <selection activeCell="I9" sqref="I9"/>
    </sheetView>
  </sheetViews>
  <sheetFormatPr defaultColWidth="8.85546875" defaultRowHeight="15" x14ac:dyDescent="0.25"/>
  <cols>
    <col min="1" max="7" width="8.85546875" style="52"/>
    <col min="8" max="8" width="13" style="52" customWidth="1"/>
    <col min="9" max="16384" width="8.85546875" style="52"/>
  </cols>
  <sheetData>
    <row r="1" spans="1:9" x14ac:dyDescent="0.25">
      <c r="A1" s="52" t="s">
        <v>322</v>
      </c>
      <c r="H1" s="52" t="s">
        <v>321</v>
      </c>
    </row>
    <row r="2" spans="1:9" x14ac:dyDescent="0.25">
      <c r="H2" s="54" t="s">
        <v>38</v>
      </c>
      <c r="I2" s="54">
        <v>1</v>
      </c>
    </row>
    <row r="3" spans="1:9" x14ac:dyDescent="0.25">
      <c r="H3" s="54" t="s">
        <v>39</v>
      </c>
      <c r="I3" s="54">
        <v>0.5</v>
      </c>
    </row>
    <row r="4" spans="1:9" x14ac:dyDescent="0.25">
      <c r="H4" s="54" t="s">
        <v>52</v>
      </c>
      <c r="I4" s="54">
        <v>0</v>
      </c>
    </row>
    <row r="5" spans="1:9" x14ac:dyDescent="0.25">
      <c r="H5" s="54" t="s">
        <v>191</v>
      </c>
      <c r="I5" s="53" t="s">
        <v>266</v>
      </c>
    </row>
    <row r="7" spans="1:9" x14ac:dyDescent="0.25">
      <c r="H7" s="52" t="s">
        <v>320</v>
      </c>
    </row>
    <row r="8" spans="1:9" x14ac:dyDescent="0.25">
      <c r="H8" s="54" t="s">
        <v>190</v>
      </c>
      <c r="I8" s="64" t="s">
        <v>344</v>
      </c>
    </row>
    <row r="9" spans="1:9" x14ac:dyDescent="0.25">
      <c r="H9" s="54" t="s">
        <v>319</v>
      </c>
      <c r="I9" s="53" t="s">
        <v>266</v>
      </c>
    </row>
  </sheetData>
  <conditionalFormatting sqref="I2:I4">
    <cfRule type="iconSet" priority="1">
      <iconSet iconSet="3Flags">
        <cfvo type="percent" val="0"/>
        <cfvo type="percent" val="33"/>
        <cfvo type="percent" val="67"/>
      </iconSet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DAF1A-F390-4AF1-9C73-D7301389E0D1}">
  <dimension ref="A1:N45"/>
  <sheetViews>
    <sheetView showGridLines="0" tabSelected="1" workbookViewId="0">
      <selection activeCell="G13" sqref="G13"/>
    </sheetView>
  </sheetViews>
  <sheetFormatPr defaultRowHeight="15" x14ac:dyDescent="0.25"/>
  <cols>
    <col min="1" max="1" width="29" customWidth="1"/>
    <col min="2" max="2" width="12" customWidth="1"/>
    <col min="3" max="3" width="13" customWidth="1"/>
    <col min="4" max="4" width="32" customWidth="1"/>
    <col min="5" max="7" width="12" customWidth="1"/>
    <col min="8" max="8" width="29" customWidth="1"/>
    <col min="9" max="10" width="12" customWidth="1"/>
    <col min="11" max="11" width="29" customWidth="1"/>
    <col min="12" max="13" width="12" customWidth="1"/>
    <col min="14" max="14" width="18" customWidth="1"/>
  </cols>
  <sheetData>
    <row r="1" spans="1:14" ht="32.1" customHeight="1" x14ac:dyDescent="0.25">
      <c r="A1" s="118" t="s">
        <v>384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</row>
    <row r="2" spans="1:14" ht="32.1" customHeight="1" x14ac:dyDescent="0.25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</row>
    <row r="3" spans="1:14" ht="20.100000000000001" customHeight="1" x14ac:dyDescent="0.25">
      <c r="A3" s="120" t="s">
        <v>383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</row>
    <row r="4" spans="1:14" ht="20.100000000000001" customHeight="1" x14ac:dyDescent="0.25">
      <c r="A4" s="113" t="s">
        <v>382</v>
      </c>
      <c r="D4" s="113" t="s">
        <v>369</v>
      </c>
      <c r="G4" s="113" t="s">
        <v>381</v>
      </c>
      <c r="J4" s="113" t="s">
        <v>380</v>
      </c>
      <c r="M4" s="113" t="s">
        <v>379</v>
      </c>
    </row>
    <row r="5" spans="1:14" ht="24" customHeight="1" x14ac:dyDescent="0.25">
      <c r="A5" s="121">
        <v>43</v>
      </c>
      <c r="B5" s="122"/>
      <c r="C5" s="122"/>
      <c r="D5" s="123">
        <f>AVERAGE(Dati_Dashboard!B2:B44)</f>
        <v>0.61434108527131781</v>
      </c>
      <c r="E5" s="122"/>
      <c r="F5" s="122"/>
      <c r="G5" s="124">
        <f>MEDIAN(Dati_Dashboard!B2:B44)</f>
        <v>0.66666666666666652</v>
      </c>
      <c r="H5" s="122"/>
      <c r="I5" s="122"/>
      <c r="J5" s="125">
        <f>COUNTIF(Dati_Dashboard!B2:B44,"&gt;=0,75")</f>
        <v>17</v>
      </c>
      <c r="K5" s="122"/>
      <c r="L5" s="122"/>
      <c r="M5" s="126">
        <f>COUNTIF(Dati_Dashboard!B2:B44,1)</f>
        <v>2</v>
      </c>
      <c r="N5" s="122"/>
    </row>
    <row r="6" spans="1:14" ht="24" customHeight="1" x14ac:dyDescent="0.25">
      <c r="A6" s="122"/>
      <c r="B6" s="122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</row>
    <row r="7" spans="1:14" ht="24" customHeight="1" x14ac:dyDescent="0.25">
      <c r="A7" s="122"/>
      <c r="B7" s="122"/>
      <c r="C7" s="122"/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2"/>
    </row>
    <row r="8" spans="1:14" ht="20.100000000000001" customHeight="1" x14ac:dyDescent="0.25"/>
    <row r="9" spans="1:14" ht="20.100000000000001" customHeight="1" x14ac:dyDescent="0.25">
      <c r="A9" s="127" t="s">
        <v>378</v>
      </c>
      <c r="B9" s="119"/>
      <c r="C9" s="119"/>
      <c r="D9" s="119"/>
      <c r="E9" s="119"/>
      <c r="F9" s="119"/>
      <c r="G9" s="119"/>
      <c r="H9" s="127" t="s">
        <v>377</v>
      </c>
      <c r="I9" s="119"/>
      <c r="J9" s="119"/>
      <c r="K9" s="119"/>
      <c r="L9" s="119"/>
      <c r="M9" s="119"/>
      <c r="N9" s="119"/>
    </row>
    <row r="10" spans="1:14" ht="20.100000000000001" customHeight="1" x14ac:dyDescent="0.25">
      <c r="H10" s="109" t="s">
        <v>376</v>
      </c>
      <c r="K10" s="109" t="s">
        <v>375</v>
      </c>
    </row>
    <row r="11" spans="1:14" ht="20.100000000000001" customHeight="1" x14ac:dyDescent="0.25">
      <c r="H11" s="111" t="s">
        <v>299</v>
      </c>
      <c r="J11" s="112">
        <v>1</v>
      </c>
      <c r="K11" s="111" t="s">
        <v>209</v>
      </c>
      <c r="M11" s="110">
        <v>0.25</v>
      </c>
    </row>
    <row r="12" spans="1:14" ht="20.100000000000001" customHeight="1" x14ac:dyDescent="0.25">
      <c r="H12" s="111" t="s">
        <v>205</v>
      </c>
      <c r="J12" s="112">
        <v>1</v>
      </c>
      <c r="K12" s="111" t="s">
        <v>197</v>
      </c>
      <c r="M12" s="110">
        <v>0.25</v>
      </c>
    </row>
    <row r="13" spans="1:14" ht="20.100000000000001" customHeight="1" x14ac:dyDescent="0.25">
      <c r="H13" s="111" t="s">
        <v>273</v>
      </c>
      <c r="J13" s="112">
        <v>0.91666666666666652</v>
      </c>
      <c r="K13" s="111" t="s">
        <v>276</v>
      </c>
      <c r="M13" s="110">
        <v>0.2142857142857143</v>
      </c>
    </row>
    <row r="14" spans="1:14" ht="20.100000000000001" customHeight="1" x14ac:dyDescent="0.25">
      <c r="H14" s="111" t="s">
        <v>256</v>
      </c>
      <c r="J14" s="112">
        <v>0.91666666666666652</v>
      </c>
      <c r="K14" s="111" t="s">
        <v>203</v>
      </c>
      <c r="M14" s="110">
        <v>0.1666666666666666</v>
      </c>
    </row>
    <row r="15" spans="1:14" ht="20.100000000000001" customHeight="1" x14ac:dyDescent="0.25">
      <c r="H15" s="111" t="s">
        <v>251</v>
      </c>
      <c r="J15" s="112">
        <v>0.91666666666666652</v>
      </c>
      <c r="K15" s="111" t="s">
        <v>241</v>
      </c>
      <c r="M15" s="110">
        <v>8.3333333333333315E-2</v>
      </c>
    </row>
    <row r="16" spans="1:14" ht="20.100000000000001" customHeight="1" x14ac:dyDescent="0.25"/>
    <row r="17" spans="1:14" ht="20.100000000000001" customHeight="1" x14ac:dyDescent="0.25">
      <c r="H17" s="128" t="s">
        <v>374</v>
      </c>
      <c r="I17" s="119"/>
      <c r="J17" s="119"/>
      <c r="K17" s="119"/>
      <c r="L17" s="119"/>
      <c r="M17" s="119"/>
      <c r="N17" s="119"/>
    </row>
    <row r="18" spans="1:14" ht="20.100000000000001" customHeight="1" x14ac:dyDescent="0.25">
      <c r="H18" s="119"/>
      <c r="I18" s="119"/>
      <c r="J18" s="119"/>
      <c r="K18" s="119"/>
      <c r="L18" s="119"/>
      <c r="M18" s="119"/>
      <c r="N18" s="119"/>
    </row>
    <row r="19" spans="1:14" ht="20.100000000000001" customHeight="1" x14ac:dyDescent="0.25">
      <c r="H19" s="119"/>
      <c r="I19" s="119"/>
      <c r="J19" s="119"/>
      <c r="K19" s="119"/>
      <c r="L19" s="119"/>
      <c r="M19" s="119"/>
      <c r="N19" s="119"/>
    </row>
    <row r="20" spans="1:14" ht="20.100000000000001" customHeight="1" x14ac:dyDescent="0.25">
      <c r="H20" s="119"/>
      <c r="I20" s="119"/>
      <c r="J20" s="119"/>
      <c r="K20" s="119"/>
      <c r="L20" s="119"/>
      <c r="M20" s="119"/>
      <c r="N20" s="119"/>
    </row>
    <row r="21" spans="1:14" ht="20.100000000000001" customHeight="1" x14ac:dyDescent="0.25">
      <c r="H21" s="119"/>
      <c r="I21" s="119"/>
      <c r="J21" s="119"/>
      <c r="K21" s="119"/>
      <c r="L21" s="119"/>
      <c r="M21" s="119"/>
      <c r="N21" s="119"/>
    </row>
    <row r="22" spans="1:14" ht="20.100000000000001" customHeight="1" x14ac:dyDescent="0.25">
      <c r="H22" s="119"/>
      <c r="I22" s="119"/>
      <c r="J22" s="119"/>
      <c r="K22" s="119"/>
      <c r="L22" s="119"/>
      <c r="M22" s="119"/>
      <c r="N22" s="119"/>
    </row>
    <row r="23" spans="1:14" ht="20.100000000000001" customHeight="1" x14ac:dyDescent="0.25">
      <c r="H23" s="119"/>
      <c r="I23" s="119"/>
      <c r="J23" s="119"/>
      <c r="K23" s="119"/>
      <c r="L23" s="119"/>
      <c r="M23" s="119"/>
      <c r="N23" s="119"/>
    </row>
    <row r="24" spans="1:14" ht="20.100000000000001" customHeight="1" x14ac:dyDescent="0.25"/>
    <row r="25" spans="1:14" ht="20.100000000000001" customHeight="1" x14ac:dyDescent="0.25"/>
    <row r="26" spans="1:14" ht="20.100000000000001" customHeight="1" x14ac:dyDescent="0.25">
      <c r="A26" s="127" t="s">
        <v>373</v>
      </c>
      <c r="B26" s="119"/>
      <c r="C26" s="119"/>
      <c r="D26" s="119"/>
      <c r="E26" s="119"/>
      <c r="F26" s="119"/>
      <c r="G26" s="119"/>
      <c r="H26" s="127" t="s">
        <v>372</v>
      </c>
      <c r="I26" s="119"/>
      <c r="J26" s="119"/>
      <c r="K26" s="119"/>
      <c r="L26" s="119"/>
      <c r="M26" s="119"/>
      <c r="N26" s="119"/>
    </row>
    <row r="27" spans="1:14" ht="20.100000000000001" customHeight="1" x14ac:dyDescent="0.25">
      <c r="H27" s="109" t="s">
        <v>371</v>
      </c>
      <c r="I27" s="109" t="s">
        <v>370</v>
      </c>
      <c r="J27" s="109" t="s">
        <v>365</v>
      </c>
      <c r="K27" s="109" t="s">
        <v>366</v>
      </c>
      <c r="L27" s="109" t="s">
        <v>367</v>
      </c>
    </row>
    <row r="28" spans="1:14" ht="20.100000000000001" customHeight="1" x14ac:dyDescent="0.25">
      <c r="H28" s="106" t="s">
        <v>79</v>
      </c>
      <c r="I28" s="108">
        <v>1</v>
      </c>
      <c r="J28" s="103">
        <v>18</v>
      </c>
      <c r="K28" s="103">
        <v>0</v>
      </c>
      <c r="L28" s="103">
        <v>0</v>
      </c>
    </row>
    <row r="29" spans="1:14" ht="20.100000000000001" customHeight="1" x14ac:dyDescent="0.25">
      <c r="H29" s="106" t="s">
        <v>109</v>
      </c>
      <c r="I29" s="108">
        <v>1</v>
      </c>
      <c r="J29" s="103">
        <v>18</v>
      </c>
      <c r="K29" s="103">
        <v>0</v>
      </c>
      <c r="L29" s="103">
        <v>0</v>
      </c>
    </row>
    <row r="30" spans="1:14" ht="20.100000000000001" customHeight="1" x14ac:dyDescent="0.25">
      <c r="H30" s="106" t="s">
        <v>37</v>
      </c>
      <c r="I30" s="108">
        <v>0.97222222222222221</v>
      </c>
      <c r="J30" s="103">
        <v>17</v>
      </c>
      <c r="K30" s="103">
        <v>1</v>
      </c>
      <c r="L30" s="103">
        <v>0</v>
      </c>
    </row>
    <row r="31" spans="1:14" ht="20.100000000000001" customHeight="1" x14ac:dyDescent="0.25">
      <c r="H31" s="106" t="s">
        <v>56</v>
      </c>
      <c r="I31" s="108">
        <v>0.97222222222222221</v>
      </c>
      <c r="J31" s="103">
        <v>17</v>
      </c>
      <c r="K31" s="103">
        <v>1</v>
      </c>
      <c r="L31" s="103">
        <v>0</v>
      </c>
    </row>
    <row r="32" spans="1:14" ht="20.100000000000001" customHeight="1" x14ac:dyDescent="0.25">
      <c r="H32" s="106" t="s">
        <v>69</v>
      </c>
      <c r="I32" s="108">
        <v>0.97222222222222221</v>
      </c>
      <c r="J32" s="103">
        <v>17</v>
      </c>
      <c r="K32" s="103">
        <v>1</v>
      </c>
      <c r="L32" s="103">
        <v>0</v>
      </c>
    </row>
    <row r="33" spans="8:14" ht="20.100000000000001" customHeight="1" x14ac:dyDescent="0.25">
      <c r="H33" s="106" t="s">
        <v>189</v>
      </c>
      <c r="I33" s="108">
        <v>0.94444444444444442</v>
      </c>
      <c r="J33" s="103">
        <v>17</v>
      </c>
      <c r="K33" s="103">
        <v>0</v>
      </c>
      <c r="L33" s="103">
        <v>1</v>
      </c>
    </row>
    <row r="34" spans="8:14" ht="20.100000000000001" customHeight="1" x14ac:dyDescent="0.25">
      <c r="H34" s="106" t="s">
        <v>359</v>
      </c>
      <c r="I34" s="107">
        <v>0.86111111111111116</v>
      </c>
      <c r="J34" s="103">
        <v>15</v>
      </c>
      <c r="K34" s="103">
        <v>1</v>
      </c>
      <c r="L34" s="103">
        <v>2</v>
      </c>
    </row>
    <row r="35" spans="8:14" ht="20.100000000000001" customHeight="1" x14ac:dyDescent="0.25">
      <c r="H35" s="106" t="s">
        <v>138</v>
      </c>
      <c r="I35" s="107">
        <v>0.86111111111111116</v>
      </c>
      <c r="J35" s="103">
        <v>15</v>
      </c>
      <c r="K35" s="103">
        <v>1</v>
      </c>
      <c r="L35" s="103">
        <v>2</v>
      </c>
    </row>
    <row r="36" spans="8:14" ht="20.100000000000001" customHeight="1" x14ac:dyDescent="0.25">
      <c r="H36" s="106" t="s">
        <v>360</v>
      </c>
      <c r="I36" s="107">
        <v>0.86111111111111116</v>
      </c>
      <c r="J36" s="103">
        <v>15</v>
      </c>
      <c r="K36" s="103">
        <v>1</v>
      </c>
      <c r="L36" s="103">
        <v>2</v>
      </c>
    </row>
    <row r="37" spans="8:14" ht="20.100000000000001" customHeight="1" x14ac:dyDescent="0.25">
      <c r="H37" s="106" t="s">
        <v>165</v>
      </c>
      <c r="I37" s="107">
        <v>0.83333333333333337</v>
      </c>
      <c r="J37" s="103">
        <v>14</v>
      </c>
      <c r="K37" s="103">
        <v>2</v>
      </c>
      <c r="L37" s="103">
        <v>2</v>
      </c>
    </row>
    <row r="38" spans="8:14" ht="20.100000000000001" customHeight="1" x14ac:dyDescent="0.25">
      <c r="H38" s="106" t="s">
        <v>179</v>
      </c>
      <c r="I38" s="107">
        <v>0.80555555555555558</v>
      </c>
      <c r="J38" s="103">
        <v>14</v>
      </c>
      <c r="K38" s="103">
        <v>1</v>
      </c>
      <c r="L38" s="103">
        <v>3</v>
      </c>
    </row>
    <row r="39" spans="8:14" ht="20.100000000000001" customHeight="1" x14ac:dyDescent="0.25">
      <c r="H39" s="106" t="s">
        <v>146</v>
      </c>
      <c r="I39" s="105">
        <v>0.69444444444444442</v>
      </c>
      <c r="J39" s="103">
        <v>10</v>
      </c>
      <c r="K39" s="103">
        <v>5</v>
      </c>
      <c r="L39" s="103">
        <v>3</v>
      </c>
    </row>
    <row r="40" spans="8:14" ht="20.100000000000001" customHeight="1" x14ac:dyDescent="0.25">
      <c r="H40" s="106" t="s">
        <v>92</v>
      </c>
      <c r="I40" s="105">
        <v>0.69444444444444442</v>
      </c>
      <c r="J40" s="103">
        <v>10</v>
      </c>
      <c r="K40" s="103">
        <v>5</v>
      </c>
      <c r="L40" s="103">
        <v>3</v>
      </c>
    </row>
    <row r="41" spans="8:14" ht="20.100000000000001" customHeight="1" x14ac:dyDescent="0.25"/>
    <row r="42" spans="8:14" ht="20.100000000000001" customHeight="1" x14ac:dyDescent="0.25">
      <c r="H42" s="104" t="s">
        <v>369</v>
      </c>
      <c r="I42" s="103"/>
      <c r="J42" s="103"/>
      <c r="K42" s="104" t="s">
        <v>368</v>
      </c>
      <c r="L42" s="103"/>
    </row>
    <row r="43" spans="8:14" ht="20.100000000000001" customHeight="1" x14ac:dyDescent="0.25">
      <c r="H43" s="129">
        <f>AVERAGE(Dati_Dashboard!B49:B61)</f>
        <v>0.88247863247863256</v>
      </c>
      <c r="I43" s="119"/>
      <c r="J43" s="119"/>
      <c r="K43" s="130">
        <f>COUNTIF(Dati_Dashboard!B49:B61,"&gt;=0,9")</f>
        <v>6</v>
      </c>
      <c r="L43" s="119"/>
      <c r="M43" s="119"/>
      <c r="N43" s="119"/>
    </row>
    <row r="44" spans="8:14" ht="20.100000000000001" customHeight="1" x14ac:dyDescent="0.25">
      <c r="H44" s="119"/>
      <c r="I44" s="119"/>
      <c r="J44" s="119"/>
      <c r="K44" s="119"/>
      <c r="L44" s="119"/>
      <c r="M44" s="119"/>
      <c r="N44" s="119"/>
    </row>
    <row r="45" spans="8:14" ht="20.100000000000001" customHeight="1" x14ac:dyDescent="0.25">
      <c r="H45" s="119"/>
      <c r="I45" s="119"/>
      <c r="J45" s="119"/>
      <c r="K45" s="119"/>
      <c r="L45" s="119"/>
      <c r="M45" s="119"/>
      <c r="N45" s="119"/>
    </row>
  </sheetData>
  <mergeCells count="14">
    <mergeCell ref="H43:J45"/>
    <mergeCell ref="K43:N45"/>
    <mergeCell ref="A9:G9"/>
    <mergeCell ref="H9:N9"/>
    <mergeCell ref="H17:N23"/>
    <mergeCell ref="A26:G26"/>
    <mergeCell ref="H26:N26"/>
    <mergeCell ref="A1:N2"/>
    <mergeCell ref="A3:N3"/>
    <mergeCell ref="A5:C7"/>
    <mergeCell ref="D5:F7"/>
    <mergeCell ref="G5:I7"/>
    <mergeCell ref="J5:L7"/>
    <mergeCell ref="M5:N7"/>
  </mergeCells>
  <pageMargins left="0.75" right="0.75" top="1" bottom="1" header="0.5" footer="0.5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944BB-117A-45C9-B86E-7BAD42F057A5}">
  <dimension ref="A1:E44"/>
  <sheetViews>
    <sheetView showGridLines="0" showRowColHeaders="0" workbookViewId="0">
      <selection activeCell="A13" sqref="A13"/>
    </sheetView>
  </sheetViews>
  <sheetFormatPr defaultRowHeight="15" x14ac:dyDescent="0.25"/>
  <cols>
    <col min="1" max="1" width="28.28515625" customWidth="1"/>
    <col min="2" max="2" width="7" style="8" customWidth="1"/>
    <col min="4" max="4" width="12.28515625" customWidth="1"/>
  </cols>
  <sheetData>
    <row r="1" spans="1:5" x14ac:dyDescent="0.25">
      <c r="A1" s="68" t="s">
        <v>318</v>
      </c>
    </row>
    <row r="2" spans="1:5" x14ac:dyDescent="0.25">
      <c r="A2" s="69" t="s">
        <v>304</v>
      </c>
      <c r="B2" s="100">
        <v>42.857142857142854</v>
      </c>
    </row>
    <row r="3" spans="1:5" x14ac:dyDescent="0.25">
      <c r="A3" s="70" t="s">
        <v>302</v>
      </c>
      <c r="B3" s="100">
        <v>33.333333333333329</v>
      </c>
    </row>
    <row r="4" spans="1:5" x14ac:dyDescent="0.25">
      <c r="A4" s="69" t="s">
        <v>299</v>
      </c>
      <c r="B4" s="98">
        <v>100</v>
      </c>
      <c r="D4" s="71" t="s">
        <v>347</v>
      </c>
      <c r="E4">
        <f>COUNTIFS(B2:B44,"100")</f>
        <v>2</v>
      </c>
    </row>
    <row r="5" spans="1:5" x14ac:dyDescent="0.25">
      <c r="A5" s="69" t="s">
        <v>295</v>
      </c>
      <c r="B5" s="101">
        <v>58.333333333333336</v>
      </c>
      <c r="D5" s="72" t="s">
        <v>348</v>
      </c>
      <c r="E5">
        <f>COUNTIFS(B2:B44,"&gt;75",B2:B44,"&lt;100")</f>
        <v>11</v>
      </c>
    </row>
    <row r="6" spans="1:5" x14ac:dyDescent="0.25">
      <c r="A6" s="69" t="s">
        <v>293</v>
      </c>
      <c r="B6" s="100">
        <v>28.571428571428569</v>
      </c>
      <c r="D6" t="s">
        <v>349</v>
      </c>
      <c r="E6">
        <f>COUNTIFS($B$2:$B$44,"&gt;=50",$B$2:$B$44,"&lt;75")</f>
        <v>14</v>
      </c>
    </row>
    <row r="7" spans="1:5" x14ac:dyDescent="0.25">
      <c r="A7" s="69" t="s">
        <v>291</v>
      </c>
      <c r="B7" s="100">
        <v>58.333333333333336</v>
      </c>
      <c r="D7" t="s">
        <v>350</v>
      </c>
      <c r="E7">
        <f>COUNTIFS($B$2:$B$44,"&gt;30",$B$2:$B$44,"&lt;50")</f>
        <v>5</v>
      </c>
    </row>
    <row r="8" spans="1:5" x14ac:dyDescent="0.25">
      <c r="A8" s="69" t="s">
        <v>288</v>
      </c>
      <c r="B8" s="97">
        <v>75</v>
      </c>
      <c r="D8" s="73" t="s">
        <v>351</v>
      </c>
      <c r="E8">
        <f>COUNTIFS($B$2:$B$44,"&gt;1",$B$2:$B$44,"&lt;30")</f>
        <v>7</v>
      </c>
    </row>
    <row r="9" spans="1:5" x14ac:dyDescent="0.25">
      <c r="A9" s="69" t="s">
        <v>286</v>
      </c>
      <c r="B9" s="100">
        <v>83.333333333333343</v>
      </c>
      <c r="D9" s="74" t="s">
        <v>352</v>
      </c>
      <c r="E9">
        <f>COUNTIFS($B$2:$B$44,"=0")</f>
        <v>0</v>
      </c>
    </row>
    <row r="10" spans="1:5" x14ac:dyDescent="0.25">
      <c r="A10" s="69" t="s">
        <v>283</v>
      </c>
      <c r="B10" s="100">
        <v>58.333333333333336</v>
      </c>
    </row>
    <row r="11" spans="1:5" x14ac:dyDescent="0.25">
      <c r="A11" s="69" t="s">
        <v>279</v>
      </c>
      <c r="B11" s="100">
        <v>83.333333333333343</v>
      </c>
    </row>
    <row r="12" spans="1:5" x14ac:dyDescent="0.25">
      <c r="A12" s="69" t="s">
        <v>276</v>
      </c>
      <c r="B12" s="100">
        <v>21.428571428571427</v>
      </c>
    </row>
    <row r="13" spans="1:5" x14ac:dyDescent="0.25">
      <c r="A13" s="75" t="s">
        <v>273</v>
      </c>
      <c r="B13" s="101">
        <v>91.666666666666657</v>
      </c>
    </row>
    <row r="14" spans="1:5" x14ac:dyDescent="0.25">
      <c r="A14" s="69" t="s">
        <v>270</v>
      </c>
      <c r="B14" s="100">
        <v>58.333333333333336</v>
      </c>
    </row>
    <row r="15" spans="1:5" x14ac:dyDescent="0.25">
      <c r="A15" s="69" t="s">
        <v>267</v>
      </c>
      <c r="B15" s="100">
        <v>42.857142857142854</v>
      </c>
    </row>
    <row r="16" spans="1:5" x14ac:dyDescent="0.25">
      <c r="A16" s="69" t="s">
        <v>263</v>
      </c>
      <c r="B16" s="101">
        <v>83.333333333333343</v>
      </c>
    </row>
    <row r="17" spans="1:2" x14ac:dyDescent="0.25">
      <c r="A17" s="69" t="s">
        <v>259</v>
      </c>
      <c r="B17" s="102">
        <v>33.333333333333329</v>
      </c>
    </row>
    <row r="18" spans="1:2" x14ac:dyDescent="0.25">
      <c r="A18" s="69" t="s">
        <v>256</v>
      </c>
      <c r="B18" s="100">
        <v>91.666666666666657</v>
      </c>
    </row>
    <row r="19" spans="1:2" x14ac:dyDescent="0.25">
      <c r="A19" s="69" t="s">
        <v>253</v>
      </c>
      <c r="B19" s="100">
        <v>41.666666666666671</v>
      </c>
    </row>
    <row r="20" spans="1:2" x14ac:dyDescent="0.25">
      <c r="A20" s="69" t="s">
        <v>251</v>
      </c>
      <c r="B20" s="101">
        <v>91.666666666666657</v>
      </c>
    </row>
    <row r="21" spans="1:2" x14ac:dyDescent="0.25">
      <c r="A21" s="69" t="s">
        <v>248</v>
      </c>
      <c r="B21" s="100">
        <v>58.333333333333336</v>
      </c>
    </row>
    <row r="22" spans="1:2" x14ac:dyDescent="0.25">
      <c r="A22" s="69" t="s">
        <v>246</v>
      </c>
      <c r="B22" s="101">
        <v>58.333333333333336</v>
      </c>
    </row>
    <row r="23" spans="1:2" x14ac:dyDescent="0.25">
      <c r="A23" s="69" t="s">
        <v>243</v>
      </c>
      <c r="B23" s="98">
        <v>75</v>
      </c>
    </row>
    <row r="24" spans="1:2" x14ac:dyDescent="0.25">
      <c r="A24" s="69" t="s">
        <v>241</v>
      </c>
      <c r="B24" s="102">
        <v>8.3333333333333321</v>
      </c>
    </row>
    <row r="25" spans="1:2" x14ac:dyDescent="0.25">
      <c r="A25" s="69" t="s">
        <v>239</v>
      </c>
      <c r="B25" s="97">
        <v>75</v>
      </c>
    </row>
    <row r="26" spans="1:2" x14ac:dyDescent="0.25">
      <c r="A26" s="69" t="s">
        <v>237</v>
      </c>
      <c r="B26" s="100">
        <v>66.666666666666657</v>
      </c>
    </row>
    <row r="27" spans="1:2" x14ac:dyDescent="0.25">
      <c r="A27" s="69" t="s">
        <v>235</v>
      </c>
      <c r="B27" s="102">
        <v>25</v>
      </c>
    </row>
    <row r="28" spans="1:2" x14ac:dyDescent="0.25">
      <c r="A28" s="69" t="s">
        <v>232</v>
      </c>
      <c r="B28" s="100">
        <v>66.666666666666657</v>
      </c>
    </row>
    <row r="29" spans="1:2" x14ac:dyDescent="0.25">
      <c r="A29" s="69" t="s">
        <v>230</v>
      </c>
      <c r="B29" s="100">
        <v>66.666666666666657</v>
      </c>
    </row>
    <row r="30" spans="1:2" x14ac:dyDescent="0.25">
      <c r="A30" s="69" t="s">
        <v>228</v>
      </c>
      <c r="B30" s="100">
        <v>83.333333333333343</v>
      </c>
    </row>
    <row r="31" spans="1:2" x14ac:dyDescent="0.25">
      <c r="A31" s="69" t="s">
        <v>225</v>
      </c>
      <c r="B31" s="101">
        <v>85.714285714285708</v>
      </c>
    </row>
    <row r="32" spans="1:2" x14ac:dyDescent="0.25">
      <c r="A32" s="69" t="s">
        <v>223</v>
      </c>
      <c r="B32" s="100">
        <v>57.142857142857139</v>
      </c>
    </row>
    <row r="33" spans="1:2" x14ac:dyDescent="0.25">
      <c r="A33" s="69" t="s">
        <v>220</v>
      </c>
      <c r="B33" s="100">
        <v>58.333333333333336</v>
      </c>
    </row>
    <row r="34" spans="1:2" x14ac:dyDescent="0.25">
      <c r="A34" s="69" t="s">
        <v>217</v>
      </c>
      <c r="B34" s="97">
        <v>75</v>
      </c>
    </row>
    <row r="35" spans="1:2" x14ac:dyDescent="0.25">
      <c r="A35" s="69" t="s">
        <v>214</v>
      </c>
      <c r="B35" s="97">
        <v>50</v>
      </c>
    </row>
    <row r="36" spans="1:2" x14ac:dyDescent="0.25">
      <c r="A36" s="69" t="s">
        <v>211</v>
      </c>
      <c r="B36" s="101">
        <v>66.666666666666657</v>
      </c>
    </row>
    <row r="37" spans="1:2" x14ac:dyDescent="0.25">
      <c r="A37" s="69" t="s">
        <v>209</v>
      </c>
      <c r="B37" s="97">
        <v>25</v>
      </c>
    </row>
    <row r="38" spans="1:2" x14ac:dyDescent="0.25">
      <c r="A38" s="69" t="s">
        <v>207</v>
      </c>
      <c r="B38" s="101">
        <v>83.333333333333343</v>
      </c>
    </row>
    <row r="39" spans="1:2" x14ac:dyDescent="0.25">
      <c r="A39" s="69" t="s">
        <v>205</v>
      </c>
      <c r="B39" s="98">
        <v>100</v>
      </c>
    </row>
    <row r="40" spans="1:2" x14ac:dyDescent="0.25">
      <c r="A40" s="69" t="s">
        <v>203</v>
      </c>
      <c r="B40" s="100">
        <v>16.666666666666664</v>
      </c>
    </row>
    <row r="41" spans="1:2" x14ac:dyDescent="0.25">
      <c r="A41" s="69" t="s">
        <v>200</v>
      </c>
      <c r="B41" s="101">
        <v>83.333333333333343</v>
      </c>
    </row>
    <row r="42" spans="1:2" x14ac:dyDescent="0.25">
      <c r="A42" s="69" t="s">
        <v>197</v>
      </c>
      <c r="B42" s="99">
        <v>25</v>
      </c>
    </row>
    <row r="43" spans="1:2" x14ac:dyDescent="0.25">
      <c r="A43" s="69" t="s">
        <v>195</v>
      </c>
      <c r="B43" s="101">
        <v>83.333333333333343</v>
      </c>
    </row>
    <row r="44" spans="1:2" x14ac:dyDescent="0.25">
      <c r="A44" s="69" t="s">
        <v>192</v>
      </c>
      <c r="B44" s="100">
        <v>71.428571428571431</v>
      </c>
    </row>
  </sheetData>
  <sortState xmlns:xlrd2="http://schemas.microsoft.com/office/spreadsheetml/2017/richdata2" ref="A13:A15">
    <sortCondition ref="A13:A15"/>
  </sortState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BA059-BE76-4DA9-817C-74A8315C81EC}">
  <dimension ref="A1:Z44"/>
  <sheetViews>
    <sheetView zoomScale="90" zoomScaleNormal="90" workbookViewId="0">
      <selection activeCell="D13" sqref="D13"/>
    </sheetView>
  </sheetViews>
  <sheetFormatPr defaultColWidth="9.7109375" defaultRowHeight="12" x14ac:dyDescent="0.2"/>
  <cols>
    <col min="1" max="1" width="52.42578125" style="62" customWidth="1"/>
    <col min="2" max="2" width="14.28515625" style="46" customWidth="1"/>
    <col min="3" max="3" width="13.140625" style="46" customWidth="1"/>
    <col min="4" max="4" width="33.85546875" style="47" bestFit="1" customWidth="1"/>
    <col min="5" max="5" width="13.85546875" style="47" customWidth="1"/>
    <col min="6" max="6" width="28.7109375" style="47" customWidth="1"/>
    <col min="7" max="7" width="15.28515625" style="46" customWidth="1"/>
    <col min="8" max="8" width="9.7109375" style="46" customWidth="1"/>
    <col min="9" max="9" width="14.28515625" style="46" customWidth="1"/>
    <col min="10" max="10" width="9.7109375" style="46" customWidth="1"/>
    <col min="11" max="11" width="12.140625" style="46" customWidth="1"/>
    <col min="12" max="12" width="9.7109375" style="46" customWidth="1"/>
    <col min="13" max="13" width="15.140625" style="46" customWidth="1"/>
    <col min="14" max="14" width="9.7109375" style="46" customWidth="1"/>
    <col min="15" max="15" width="15.28515625" style="46" customWidth="1"/>
    <col min="16" max="16" width="9.7109375" style="46" customWidth="1"/>
    <col min="17" max="17" width="14.7109375" style="46" customWidth="1"/>
    <col min="18" max="18" width="9.7109375" style="46" customWidth="1"/>
    <col min="19" max="19" width="17.140625" style="46" customWidth="1"/>
    <col min="20" max="20" width="9.7109375" style="46"/>
    <col min="21" max="21" width="15.140625" style="46" customWidth="1"/>
    <col min="22" max="22" width="9.7109375" style="46"/>
    <col min="23" max="23" width="16.28515625" style="46" customWidth="1"/>
    <col min="24" max="24" width="9.7109375" style="46"/>
    <col min="25" max="25" width="32.140625" style="48" customWidth="1"/>
    <col min="26" max="26" width="43.7109375" style="48" customWidth="1"/>
    <col min="27" max="16384" width="9.7109375" style="48"/>
  </cols>
  <sheetData>
    <row r="1" spans="1:26" ht="96" x14ac:dyDescent="0.2">
      <c r="A1" s="56" t="s">
        <v>341</v>
      </c>
      <c r="B1" s="51" t="s">
        <v>342</v>
      </c>
      <c r="C1" s="51" t="s">
        <v>323</v>
      </c>
      <c r="D1" s="57" t="s">
        <v>318</v>
      </c>
      <c r="E1" s="50" t="s">
        <v>317</v>
      </c>
      <c r="F1" s="50" t="s">
        <v>328</v>
      </c>
      <c r="G1" s="63" t="s">
        <v>316</v>
      </c>
      <c r="H1" s="49" t="s">
        <v>307</v>
      </c>
      <c r="I1" s="63" t="s">
        <v>315</v>
      </c>
      <c r="J1" s="49" t="s">
        <v>307</v>
      </c>
      <c r="K1" s="63" t="s">
        <v>314</v>
      </c>
      <c r="L1" s="49" t="s">
        <v>307</v>
      </c>
      <c r="M1" s="63" t="s">
        <v>313</v>
      </c>
      <c r="N1" s="49" t="s">
        <v>307</v>
      </c>
      <c r="O1" s="63" t="s">
        <v>312</v>
      </c>
      <c r="P1" s="49" t="s">
        <v>307</v>
      </c>
      <c r="Q1" s="63" t="s">
        <v>311</v>
      </c>
      <c r="R1" s="49" t="s">
        <v>307</v>
      </c>
      <c r="S1" s="63" t="s">
        <v>310</v>
      </c>
      <c r="T1" s="49" t="s">
        <v>307</v>
      </c>
      <c r="U1" s="63" t="s">
        <v>309</v>
      </c>
      <c r="V1" s="49" t="s">
        <v>343</v>
      </c>
      <c r="W1" s="63" t="s">
        <v>308</v>
      </c>
      <c r="X1" s="49" t="s">
        <v>343</v>
      </c>
      <c r="Y1" s="49" t="s">
        <v>306</v>
      </c>
      <c r="Z1" s="65" t="s">
        <v>26</v>
      </c>
    </row>
    <row r="2" spans="1:26" x14ac:dyDescent="0.2">
      <c r="A2" s="58" t="s">
        <v>305</v>
      </c>
      <c r="B2" s="46">
        <f t="shared" ref="B2:B3" si="0">SUM(H2,J2,L2,N2,P2,R2,T2)</f>
        <v>3</v>
      </c>
      <c r="C2" s="55">
        <f t="shared" ref="C2" si="1">B2/7</f>
        <v>0.42857142857142855</v>
      </c>
      <c r="D2" s="59" t="s">
        <v>304</v>
      </c>
      <c r="E2" s="60">
        <v>46223</v>
      </c>
      <c r="F2" s="47" t="s">
        <v>336</v>
      </c>
      <c r="G2" s="46" t="s">
        <v>52</v>
      </c>
      <c r="H2" s="46">
        <f>VLOOKUP(G2,Saraksts!$H$2:$I$5,2,0)</f>
        <v>0</v>
      </c>
      <c r="I2" s="46" t="s">
        <v>39</v>
      </c>
      <c r="J2" s="46">
        <f>VLOOKUP(I2,Saraksts!$H$2:$I$5,2,0)</f>
        <v>0.5</v>
      </c>
      <c r="K2" s="46" t="s">
        <v>38</v>
      </c>
      <c r="L2" s="46">
        <f>VLOOKUP(K2,Saraksts!$H$2:$I$5,2,0)</f>
        <v>1</v>
      </c>
      <c r="M2" s="46" t="s">
        <v>39</v>
      </c>
      <c r="N2" s="46">
        <f>VLOOKUP(M2,Saraksts!$H$2:$I$5,2,0)</f>
        <v>0.5</v>
      </c>
      <c r="O2" s="46" t="s">
        <v>52</v>
      </c>
      <c r="P2" s="46">
        <f>VLOOKUP(O2,Saraksts!$H$2:$I$5,2,0)</f>
        <v>0</v>
      </c>
      <c r="Q2" s="46" t="s">
        <v>38</v>
      </c>
      <c r="R2" s="46">
        <f>VLOOKUP(Q2,Saraksts!$H$2:$I$5,2,0)</f>
        <v>1</v>
      </c>
      <c r="S2" s="46" t="s">
        <v>52</v>
      </c>
      <c r="T2" s="46">
        <f>VLOOKUP(S2,Saraksts!$H$2:$I$5,2,0)</f>
        <v>0</v>
      </c>
      <c r="U2" s="46" t="s">
        <v>319</v>
      </c>
      <c r="V2" s="46" t="str">
        <f>VLOOKUP(U2,Saraksts!$H$8:$I$9,2,0)</f>
        <v>-</v>
      </c>
      <c r="W2" s="46" t="s">
        <v>319</v>
      </c>
      <c r="X2" s="46" t="str">
        <f>VLOOKUP(W2,Saraksts!$H$8:$I$9,2,0)</f>
        <v>-</v>
      </c>
      <c r="Y2" s="48" t="s">
        <v>194</v>
      </c>
      <c r="Z2" s="48" t="s">
        <v>337</v>
      </c>
    </row>
    <row r="3" spans="1:26" x14ac:dyDescent="0.2">
      <c r="A3" s="58" t="s">
        <v>303</v>
      </c>
      <c r="B3" s="46">
        <f t="shared" si="0"/>
        <v>2</v>
      </c>
      <c r="C3" s="55">
        <f>B3/6</f>
        <v>0.33333333333333331</v>
      </c>
      <c r="D3" s="47" t="s">
        <v>302</v>
      </c>
      <c r="E3" s="60">
        <v>46223</v>
      </c>
      <c r="F3" s="47" t="s">
        <v>301</v>
      </c>
      <c r="G3" s="46" t="s">
        <v>52</v>
      </c>
      <c r="H3" s="46">
        <f>VLOOKUP(G3,Saraksts!$H$2:$I$5,2,0)</f>
        <v>0</v>
      </c>
      <c r="I3" s="46" t="s">
        <v>52</v>
      </c>
      <c r="J3" s="46">
        <f>VLOOKUP(I3,Saraksts!$H$2:$I$5,2,0)</f>
        <v>0</v>
      </c>
      <c r="K3" s="46" t="s">
        <v>39</v>
      </c>
      <c r="L3" s="46">
        <f>VLOOKUP(K3,Saraksts!$H$2:$I$5,2,0)</f>
        <v>0.5</v>
      </c>
      <c r="M3" s="46" t="s">
        <v>191</v>
      </c>
      <c r="N3" s="46" t="str">
        <f>VLOOKUP(M3,Saraksts!$H$2:$I$5,2,0)</f>
        <v>-</v>
      </c>
      <c r="O3" s="46" t="s">
        <v>38</v>
      </c>
      <c r="P3" s="46">
        <f>VLOOKUP(O3,Saraksts!$H$2:$I$5,2,0)</f>
        <v>1</v>
      </c>
      <c r="Q3" s="46" t="s">
        <v>39</v>
      </c>
      <c r="R3" s="46">
        <f>VLOOKUP(Q3,Saraksts!$H$2:$I$5,2,0)</f>
        <v>0.5</v>
      </c>
      <c r="S3" s="46" t="s">
        <v>52</v>
      </c>
      <c r="T3" s="46">
        <f>VLOOKUP(S3,Saraksts!$H$2:$I$5,2,0)</f>
        <v>0</v>
      </c>
      <c r="U3" s="46" t="s">
        <v>319</v>
      </c>
      <c r="V3" s="46" t="str">
        <f>VLOOKUP(U3,Saraksts!$H$8:$I$9,2,0)</f>
        <v>-</v>
      </c>
      <c r="W3" s="46" t="s">
        <v>319</v>
      </c>
      <c r="X3" s="46" t="str">
        <f>VLOOKUP(W3,Saraksts!$H$8:$I$9,2,0)</f>
        <v>-</v>
      </c>
      <c r="Y3" s="48" t="s">
        <v>194</v>
      </c>
      <c r="Z3" s="48" t="s">
        <v>338</v>
      </c>
    </row>
    <row r="4" spans="1:26" x14ac:dyDescent="0.2">
      <c r="A4" s="58" t="s">
        <v>300</v>
      </c>
      <c r="B4" s="46">
        <f>SUM(H4,J4,L4,N4,P4,R4,T4)</f>
        <v>7</v>
      </c>
      <c r="C4" s="55">
        <f>B4/7</f>
        <v>1</v>
      </c>
      <c r="D4" s="47" t="s">
        <v>299</v>
      </c>
      <c r="E4" s="60">
        <v>46223</v>
      </c>
      <c r="F4" s="47" t="s">
        <v>298</v>
      </c>
      <c r="G4" s="46" t="s">
        <v>38</v>
      </c>
      <c r="H4" s="46">
        <f>VLOOKUP(G4,Saraksts!$H$2:$I$5,2,0)</f>
        <v>1</v>
      </c>
      <c r="I4" s="46" t="s">
        <v>38</v>
      </c>
      <c r="J4" s="46">
        <f>VLOOKUP(I4,Saraksts!$H$2:$I$5,2,0)</f>
        <v>1</v>
      </c>
      <c r="K4" s="46" t="s">
        <v>38</v>
      </c>
      <c r="L4" s="46">
        <f>VLOOKUP(K4,Saraksts!$H$2:$I$5,2,0)</f>
        <v>1</v>
      </c>
      <c r="M4" s="46" t="s">
        <v>38</v>
      </c>
      <c r="N4" s="46">
        <f>VLOOKUP(M4,Saraksts!$H$2:$I$5,2,0)</f>
        <v>1</v>
      </c>
      <c r="O4" s="46" t="s">
        <v>38</v>
      </c>
      <c r="P4" s="46">
        <f>VLOOKUP(O4,Saraksts!$H$2:$I$5,2,0)</f>
        <v>1</v>
      </c>
      <c r="Q4" s="46" t="s">
        <v>38</v>
      </c>
      <c r="R4" s="46">
        <f>VLOOKUP(Q4,Saraksts!$H$2:$I$5,2,0)</f>
        <v>1</v>
      </c>
      <c r="S4" s="46" t="s">
        <v>38</v>
      </c>
      <c r="T4" s="46">
        <f>VLOOKUP(S4,Saraksts!$H$2:$I$5,2,0)</f>
        <v>1</v>
      </c>
      <c r="U4" s="46" t="s">
        <v>319</v>
      </c>
      <c r="V4" s="46" t="str">
        <f>VLOOKUP(U4,Saraksts!$H$8:$I$9,2,0)</f>
        <v>-</v>
      </c>
      <c r="W4" s="46" t="s">
        <v>319</v>
      </c>
      <c r="X4" s="46" t="str">
        <f>VLOOKUP(W4,Saraksts!$H$8:$I$9,2,0)</f>
        <v>-</v>
      </c>
      <c r="Y4" s="48" t="s">
        <v>199</v>
      </c>
      <c r="Z4" s="48" t="s">
        <v>297</v>
      </c>
    </row>
    <row r="5" spans="1:26" x14ac:dyDescent="0.2">
      <c r="A5" s="58" t="s">
        <v>296</v>
      </c>
      <c r="B5" s="46">
        <f t="shared" ref="B5:B44" si="2">SUM(H5,J5,L5,N5,P5,R5,T5)</f>
        <v>3.5</v>
      </c>
      <c r="C5" s="55">
        <f>B5/6</f>
        <v>0.58333333333333337</v>
      </c>
      <c r="D5" s="47" t="s">
        <v>295</v>
      </c>
      <c r="E5" s="60">
        <v>46223</v>
      </c>
      <c r="F5" s="47" t="s">
        <v>266</v>
      </c>
      <c r="G5" s="46" t="s">
        <v>39</v>
      </c>
      <c r="H5" s="46">
        <f>VLOOKUP(G5,Saraksts!$H$2:$I$5,2,0)</f>
        <v>0.5</v>
      </c>
      <c r="I5" s="46" t="s">
        <v>39</v>
      </c>
      <c r="J5" s="46">
        <f>VLOOKUP(I5,Saraksts!$H$2:$I$5,2,0)</f>
        <v>0.5</v>
      </c>
      <c r="K5" s="46" t="s">
        <v>39</v>
      </c>
      <c r="L5" s="46">
        <f>VLOOKUP(K5,Saraksts!$H$2:$I$5,2,0)</f>
        <v>0.5</v>
      </c>
      <c r="M5" s="46" t="s">
        <v>191</v>
      </c>
      <c r="N5" s="46" t="str">
        <f>VLOOKUP(M5,Saraksts!$H$2:$I$5,2,0)</f>
        <v>-</v>
      </c>
      <c r="O5" s="46" t="s">
        <v>38</v>
      </c>
      <c r="P5" s="46">
        <f>VLOOKUP(O5,Saraksts!$H$2:$I$5,2,0)</f>
        <v>1</v>
      </c>
      <c r="Q5" s="46" t="s">
        <v>38</v>
      </c>
      <c r="R5" s="46">
        <f>VLOOKUP(Q5,Saraksts!$H$2:$I$5,2,0)</f>
        <v>1</v>
      </c>
      <c r="S5" s="46" t="s">
        <v>52</v>
      </c>
      <c r="T5" s="46">
        <f>VLOOKUP(S5,Saraksts!$H$2:$I$5,2,0)</f>
        <v>0</v>
      </c>
      <c r="U5" s="46" t="s">
        <v>319</v>
      </c>
      <c r="V5" s="46" t="str">
        <f>VLOOKUP(U5,Saraksts!$H$8:$I$9,2,0)</f>
        <v>-</v>
      </c>
      <c r="W5" s="46" t="s">
        <v>319</v>
      </c>
      <c r="X5" s="46" t="str">
        <f>VLOOKUP(W5,Saraksts!$H$8:$I$9,2,0)</f>
        <v>-</v>
      </c>
      <c r="Y5" s="48" t="s">
        <v>194</v>
      </c>
    </row>
    <row r="6" spans="1:26" ht="36" x14ac:dyDescent="0.2">
      <c r="A6" s="58" t="s">
        <v>294</v>
      </c>
      <c r="B6" s="46">
        <f t="shared" si="2"/>
        <v>2</v>
      </c>
      <c r="C6" s="55">
        <f t="shared" ref="C6:C44" si="3">B6/7</f>
        <v>0.2857142857142857</v>
      </c>
      <c r="D6" s="47" t="s">
        <v>293</v>
      </c>
      <c r="E6" s="60">
        <v>46223</v>
      </c>
      <c r="F6" s="47" t="s">
        <v>266</v>
      </c>
      <c r="G6" s="46" t="s">
        <v>52</v>
      </c>
      <c r="H6" s="46">
        <f>VLOOKUP(G6,Saraksts!$H$2:$I$5,2,0)</f>
        <v>0</v>
      </c>
      <c r="I6" s="46" t="s">
        <v>39</v>
      </c>
      <c r="J6" s="46">
        <f>VLOOKUP(I6,Saraksts!$H$2:$I$5,2,0)</f>
        <v>0.5</v>
      </c>
      <c r="K6" s="46" t="s">
        <v>39</v>
      </c>
      <c r="L6" s="46">
        <f>VLOOKUP(K6,Saraksts!$H$2:$I$5,2,0)</f>
        <v>0.5</v>
      </c>
      <c r="M6" s="46" t="s">
        <v>52</v>
      </c>
      <c r="N6" s="46">
        <f>VLOOKUP(M6,Saraksts!$H$2:$I$5,2,0)</f>
        <v>0</v>
      </c>
      <c r="O6" s="46" t="s">
        <v>38</v>
      </c>
      <c r="P6" s="46">
        <f>VLOOKUP(O6,Saraksts!$H$2:$I$5,2,0)</f>
        <v>1</v>
      </c>
      <c r="Q6" s="46" t="s">
        <v>52</v>
      </c>
      <c r="R6" s="46">
        <f>VLOOKUP(Q6,Saraksts!$H$2:$I$5,2,0)</f>
        <v>0</v>
      </c>
      <c r="S6" s="46" t="s">
        <v>52</v>
      </c>
      <c r="T6" s="46">
        <f>VLOOKUP(S6,Saraksts!$H$2:$I$5,2,0)</f>
        <v>0</v>
      </c>
      <c r="U6" s="46" t="s">
        <v>190</v>
      </c>
      <c r="V6" s="46" t="str">
        <f>VLOOKUP(U6,Saraksts!$H$8:$I$9,2,0)</f>
        <v>√</v>
      </c>
      <c r="W6" s="46" t="s">
        <v>190</v>
      </c>
      <c r="X6" s="46" t="str">
        <f>VLOOKUP(W6,Saraksts!$H$8:$I$9,2,0)</f>
        <v>√</v>
      </c>
      <c r="Y6" s="48" t="s">
        <v>194</v>
      </c>
      <c r="Z6" s="49" t="s">
        <v>339</v>
      </c>
    </row>
    <row r="7" spans="1:26" x14ac:dyDescent="0.2">
      <c r="A7" s="58" t="s">
        <v>292</v>
      </c>
      <c r="B7" s="46">
        <f t="shared" si="2"/>
        <v>3.5</v>
      </c>
      <c r="C7" s="55">
        <f>B7/6</f>
        <v>0.58333333333333337</v>
      </c>
      <c r="D7" s="47" t="s">
        <v>291</v>
      </c>
      <c r="E7" s="60">
        <v>46223</v>
      </c>
      <c r="F7" s="47" t="s">
        <v>290</v>
      </c>
      <c r="G7" s="46" t="s">
        <v>52</v>
      </c>
      <c r="H7" s="46">
        <f>VLOOKUP(G7,Saraksts!$H$2:$I$5,2,0)</f>
        <v>0</v>
      </c>
      <c r="I7" s="46" t="s">
        <v>38</v>
      </c>
      <c r="J7" s="46">
        <f>VLOOKUP(I7,Saraksts!$H$2:$I$5,2,0)</f>
        <v>1</v>
      </c>
      <c r="K7" s="46" t="s">
        <v>38</v>
      </c>
      <c r="L7" s="46">
        <f>VLOOKUP(K7,Saraksts!$H$2:$I$5,2,0)</f>
        <v>1</v>
      </c>
      <c r="M7" s="46" t="s">
        <v>191</v>
      </c>
      <c r="N7" s="46" t="str">
        <f>VLOOKUP(M7,Saraksts!$H$2:$I$5,2,0)</f>
        <v>-</v>
      </c>
      <c r="O7" s="46" t="s">
        <v>38</v>
      </c>
      <c r="P7" s="46">
        <f>VLOOKUP(O7,Saraksts!$H$2:$I$5,2,0)</f>
        <v>1</v>
      </c>
      <c r="Q7" s="46" t="s">
        <v>39</v>
      </c>
      <c r="R7" s="46">
        <f>VLOOKUP(Q7,Saraksts!$H$2:$I$5,2,0)</f>
        <v>0.5</v>
      </c>
      <c r="S7" s="46" t="s">
        <v>52</v>
      </c>
      <c r="T7" s="46">
        <f>VLOOKUP(S7,Saraksts!$H$2:$I$5,2,0)</f>
        <v>0</v>
      </c>
      <c r="U7" s="46" t="s">
        <v>319</v>
      </c>
      <c r="V7" s="46" t="str">
        <f>VLOOKUP(U7,Saraksts!$H$8:$I$9,2,0)</f>
        <v>-</v>
      </c>
      <c r="W7" s="46" t="s">
        <v>319</v>
      </c>
      <c r="X7" s="46" t="str">
        <f>VLOOKUP(W7,Saraksts!$H$8:$I$9,2,0)</f>
        <v>-</v>
      </c>
      <c r="Y7" s="48" t="s">
        <v>199</v>
      </c>
    </row>
    <row r="8" spans="1:26" x14ac:dyDescent="0.2">
      <c r="A8" s="58" t="s">
        <v>289</v>
      </c>
      <c r="B8" s="46">
        <f t="shared" si="2"/>
        <v>4.5</v>
      </c>
      <c r="C8" s="55">
        <f>B8/6</f>
        <v>0.75</v>
      </c>
      <c r="D8" s="47" t="s">
        <v>288</v>
      </c>
      <c r="E8" s="60">
        <v>46223</v>
      </c>
      <c r="F8" s="47" t="s">
        <v>266</v>
      </c>
      <c r="G8" s="46" t="s">
        <v>39</v>
      </c>
      <c r="H8" s="46">
        <f>VLOOKUP(G8,Saraksts!$H$2:$I$5,2,0)</f>
        <v>0.5</v>
      </c>
      <c r="I8" s="46" t="s">
        <v>38</v>
      </c>
      <c r="J8" s="46">
        <f>VLOOKUP(I8,Saraksts!$H$2:$I$5,2,0)</f>
        <v>1</v>
      </c>
      <c r="K8" s="46" t="s">
        <v>38</v>
      </c>
      <c r="L8" s="46">
        <f>VLOOKUP(K8,Saraksts!$H$2:$I$5,2,0)</f>
        <v>1</v>
      </c>
      <c r="M8" s="46" t="s">
        <v>191</v>
      </c>
      <c r="N8" s="46" t="str">
        <f>VLOOKUP(M8,Saraksts!$H$2:$I$5,2,0)</f>
        <v>-</v>
      </c>
      <c r="O8" s="46" t="s">
        <v>38</v>
      </c>
      <c r="P8" s="46">
        <f>VLOOKUP(O8,Saraksts!$H$2:$I$5,2,0)</f>
        <v>1</v>
      </c>
      <c r="Q8" s="46" t="s">
        <v>39</v>
      </c>
      <c r="R8" s="46">
        <f>VLOOKUP(Q8,Saraksts!$H$2:$I$5,2,0)</f>
        <v>0.5</v>
      </c>
      <c r="S8" s="46" t="s">
        <v>39</v>
      </c>
      <c r="T8" s="46">
        <f>VLOOKUP(S8,Saraksts!$H$2:$I$5,2,0)</f>
        <v>0.5</v>
      </c>
      <c r="U8" s="46" t="s">
        <v>190</v>
      </c>
      <c r="V8" s="46" t="str">
        <f>VLOOKUP(U8,Saraksts!$H$8:$I$9,2,0)</f>
        <v>√</v>
      </c>
      <c r="W8" s="46" t="s">
        <v>190</v>
      </c>
      <c r="X8" s="46" t="str">
        <f>VLOOKUP(W8,Saraksts!$H$8:$I$9,2,0)</f>
        <v>√</v>
      </c>
    </row>
    <row r="9" spans="1:26" x14ac:dyDescent="0.2">
      <c r="A9" s="58" t="s">
        <v>287</v>
      </c>
      <c r="B9" s="46">
        <f t="shared" si="2"/>
        <v>5</v>
      </c>
      <c r="C9" s="55">
        <f>B9/6</f>
        <v>0.83333333333333337</v>
      </c>
      <c r="D9" s="61" t="s">
        <v>286</v>
      </c>
      <c r="E9" s="60">
        <v>46223</v>
      </c>
      <c r="F9" s="47" t="s">
        <v>285</v>
      </c>
      <c r="G9" s="46" t="s">
        <v>39</v>
      </c>
      <c r="H9" s="46">
        <f>VLOOKUP(G9,Saraksts!$H$2:$I$5,2,0)</f>
        <v>0.5</v>
      </c>
      <c r="I9" s="46" t="s">
        <v>38</v>
      </c>
      <c r="J9" s="46">
        <f>VLOOKUP(I9,Saraksts!$H$2:$I$5,2,0)</f>
        <v>1</v>
      </c>
      <c r="K9" s="46" t="s">
        <v>38</v>
      </c>
      <c r="L9" s="46">
        <f>VLOOKUP(K9,Saraksts!$H$2:$I$5,2,0)</f>
        <v>1</v>
      </c>
      <c r="M9" s="46" t="s">
        <v>191</v>
      </c>
      <c r="N9" s="46" t="str">
        <f>VLOOKUP(M9,Saraksts!$H$2:$I$5,2,0)</f>
        <v>-</v>
      </c>
      <c r="O9" s="46" t="s">
        <v>38</v>
      </c>
      <c r="P9" s="46">
        <f>VLOOKUP(O9,Saraksts!$H$2:$I$5,2,0)</f>
        <v>1</v>
      </c>
      <c r="Q9" s="46" t="s">
        <v>39</v>
      </c>
      <c r="R9" s="46">
        <f>VLOOKUP(Q9,Saraksts!$H$2:$I$5,2,0)</f>
        <v>0.5</v>
      </c>
      <c r="S9" s="46" t="s">
        <v>38</v>
      </c>
      <c r="T9" s="46">
        <f>VLOOKUP(S9,Saraksts!$H$2:$I$5,2,0)</f>
        <v>1</v>
      </c>
      <c r="U9" s="46" t="s">
        <v>319</v>
      </c>
      <c r="V9" s="46" t="str">
        <f>VLOOKUP(U9,Saraksts!$H$8:$I$9,2,0)</f>
        <v>-</v>
      </c>
      <c r="W9" s="46" t="s">
        <v>319</v>
      </c>
      <c r="X9" s="46" t="str">
        <f>VLOOKUP(W9,Saraksts!$H$8:$I$9,2,0)</f>
        <v>-</v>
      </c>
      <c r="Y9" s="48" t="s">
        <v>199</v>
      </c>
    </row>
    <row r="10" spans="1:26" ht="24" x14ac:dyDescent="0.2">
      <c r="A10" s="58" t="s">
        <v>284</v>
      </c>
      <c r="B10" s="46">
        <f t="shared" si="2"/>
        <v>3.5</v>
      </c>
      <c r="C10" s="55">
        <f>B10/6</f>
        <v>0.58333333333333337</v>
      </c>
      <c r="D10" s="47" t="s">
        <v>283</v>
      </c>
      <c r="E10" s="60">
        <v>46223</v>
      </c>
      <c r="F10" s="47" t="s">
        <v>282</v>
      </c>
      <c r="G10" s="46" t="s">
        <v>52</v>
      </c>
      <c r="H10" s="46">
        <f>VLOOKUP(G10,Saraksts!$H$2:$I$5,2,0)</f>
        <v>0</v>
      </c>
      <c r="I10" s="46" t="s">
        <v>38</v>
      </c>
      <c r="J10" s="46">
        <f>VLOOKUP(I10,Saraksts!$H$2:$I$5,2,0)</f>
        <v>1</v>
      </c>
      <c r="K10" s="46" t="s">
        <v>38</v>
      </c>
      <c r="L10" s="46">
        <f>VLOOKUP(K10,Saraksts!$H$2:$I$5,2,0)</f>
        <v>1</v>
      </c>
      <c r="M10" s="46" t="s">
        <v>191</v>
      </c>
      <c r="N10" s="46" t="str">
        <f>VLOOKUP(M10,Saraksts!$H$2:$I$5,2,0)</f>
        <v>-</v>
      </c>
      <c r="O10" s="46" t="s">
        <v>38</v>
      </c>
      <c r="P10" s="46">
        <f>VLOOKUP(O10,Saraksts!$H$2:$I$5,2,0)</f>
        <v>1</v>
      </c>
      <c r="Q10" s="46" t="s">
        <v>39</v>
      </c>
      <c r="R10" s="46">
        <f>VLOOKUP(Q10,Saraksts!$H$2:$I$5,2,0)</f>
        <v>0.5</v>
      </c>
      <c r="S10" s="46" t="s">
        <v>52</v>
      </c>
      <c r="T10" s="46">
        <f>VLOOKUP(S10,Saraksts!$H$2:$I$5,2,0)</f>
        <v>0</v>
      </c>
      <c r="U10" s="46" t="s">
        <v>319</v>
      </c>
      <c r="V10" s="46" t="str">
        <f>VLOOKUP(U10,Saraksts!$H$8:$I$9,2,0)</f>
        <v>-</v>
      </c>
      <c r="W10" s="46" t="s">
        <v>319</v>
      </c>
      <c r="X10" s="46" t="str">
        <f>VLOOKUP(W10,Saraksts!$H$8:$I$9,2,0)</f>
        <v>-</v>
      </c>
      <c r="Y10" s="48" t="s">
        <v>199</v>
      </c>
      <c r="Z10" s="49" t="s">
        <v>281</v>
      </c>
    </row>
    <row r="11" spans="1:26" x14ac:dyDescent="0.2">
      <c r="A11" s="58" t="s">
        <v>280</v>
      </c>
      <c r="B11" s="46">
        <f t="shared" si="2"/>
        <v>5</v>
      </c>
      <c r="C11" s="55">
        <f>B11/6</f>
        <v>0.83333333333333337</v>
      </c>
      <c r="D11" s="47" t="s">
        <v>279</v>
      </c>
      <c r="E11" s="60">
        <v>46223</v>
      </c>
      <c r="F11" s="47" t="s">
        <v>278</v>
      </c>
      <c r="G11" s="46" t="s">
        <v>39</v>
      </c>
      <c r="H11" s="46">
        <f>VLOOKUP(G11,Saraksts!$H$2:$I$5,2,0)</f>
        <v>0.5</v>
      </c>
      <c r="I11" s="46" t="s">
        <v>38</v>
      </c>
      <c r="J11" s="46">
        <f>VLOOKUP(I11,Saraksts!$H$2:$I$5,2,0)</f>
        <v>1</v>
      </c>
      <c r="K11" s="46" t="s">
        <v>39</v>
      </c>
      <c r="L11" s="46">
        <f>VLOOKUP(K11,Saraksts!$H$2:$I$5,2,0)</f>
        <v>0.5</v>
      </c>
      <c r="M11" s="46" t="s">
        <v>191</v>
      </c>
      <c r="N11" s="46" t="str">
        <f>VLOOKUP(M11,Saraksts!$H$2:$I$5,2,0)</f>
        <v>-</v>
      </c>
      <c r="O11" s="46" t="s">
        <v>38</v>
      </c>
      <c r="P11" s="46">
        <f>VLOOKUP(O11,Saraksts!$H$2:$I$5,2,0)</f>
        <v>1</v>
      </c>
      <c r="Q11" s="46" t="s">
        <v>38</v>
      </c>
      <c r="R11" s="46">
        <f>VLOOKUP(Q11,Saraksts!$H$2:$I$5,2,0)</f>
        <v>1</v>
      </c>
      <c r="S11" s="46" t="s">
        <v>38</v>
      </c>
      <c r="T11" s="46">
        <f>VLOOKUP(S11,Saraksts!$H$2:$I$5,2,0)</f>
        <v>1</v>
      </c>
      <c r="U11" s="46" t="s">
        <v>319</v>
      </c>
      <c r="V11" s="46" t="str">
        <f>VLOOKUP(U11,Saraksts!$H$8:$I$9,2,0)</f>
        <v>-</v>
      </c>
      <c r="W11" s="46" t="s">
        <v>190</v>
      </c>
      <c r="X11" s="46" t="str">
        <f>VLOOKUP(W11,Saraksts!$H$8:$I$9,2,0)</f>
        <v>√</v>
      </c>
      <c r="Y11" s="48" t="s">
        <v>199</v>
      </c>
    </row>
    <row r="12" spans="1:26" x14ac:dyDescent="0.2">
      <c r="A12" s="58" t="s">
        <v>277</v>
      </c>
      <c r="B12" s="46">
        <f t="shared" si="2"/>
        <v>1.5</v>
      </c>
      <c r="C12" s="55">
        <f t="shared" si="3"/>
        <v>0.21428571428571427</v>
      </c>
      <c r="D12" s="47" t="s">
        <v>276</v>
      </c>
      <c r="E12" s="60">
        <v>46223</v>
      </c>
      <c r="F12" s="47" t="s">
        <v>266</v>
      </c>
      <c r="G12" s="46" t="s">
        <v>52</v>
      </c>
      <c r="H12" s="46">
        <f>VLOOKUP(G12,Saraksts!$H$2:$I$5,2,0)</f>
        <v>0</v>
      </c>
      <c r="I12" s="46" t="s">
        <v>39</v>
      </c>
      <c r="J12" s="46">
        <f>VLOOKUP(I12,Saraksts!$H$2:$I$5,2,0)</f>
        <v>0.5</v>
      </c>
      <c r="K12" s="46" t="s">
        <v>39</v>
      </c>
      <c r="L12" s="46">
        <f>VLOOKUP(K12,Saraksts!$H$2:$I$5,2,0)</f>
        <v>0.5</v>
      </c>
      <c r="M12" s="46" t="s">
        <v>52</v>
      </c>
      <c r="N12" s="46">
        <f>VLOOKUP(M12,Saraksts!$H$2:$I$5,2,0)</f>
        <v>0</v>
      </c>
      <c r="O12" s="46" t="s">
        <v>52</v>
      </c>
      <c r="P12" s="46">
        <f>VLOOKUP(O12,Saraksts!$H$2:$I$5,2,0)</f>
        <v>0</v>
      </c>
      <c r="Q12" s="46" t="s">
        <v>39</v>
      </c>
      <c r="R12" s="46">
        <f>VLOOKUP(Q12,Saraksts!$H$2:$I$5,2,0)</f>
        <v>0.5</v>
      </c>
      <c r="S12" s="46" t="s">
        <v>52</v>
      </c>
      <c r="T12" s="46">
        <f>VLOOKUP(S12,Saraksts!$H$2:$I$5,2,0)</f>
        <v>0</v>
      </c>
      <c r="U12" s="46" t="s">
        <v>319</v>
      </c>
      <c r="V12" s="46" t="str">
        <f>VLOOKUP(U12,Saraksts!$H$8:$I$9,2,0)</f>
        <v>-</v>
      </c>
      <c r="W12" s="46" t="s">
        <v>319</v>
      </c>
      <c r="X12" s="46" t="str">
        <f>VLOOKUP(W12,Saraksts!$H$8:$I$9,2,0)</f>
        <v>-</v>
      </c>
      <c r="Y12" s="48" t="s">
        <v>194</v>
      </c>
      <c r="Z12" s="48" t="s">
        <v>275</v>
      </c>
    </row>
    <row r="13" spans="1:26" x14ac:dyDescent="0.2">
      <c r="A13" s="58" t="s">
        <v>274</v>
      </c>
      <c r="B13" s="46">
        <f t="shared" si="2"/>
        <v>5.5</v>
      </c>
      <c r="C13" s="55">
        <f>B13/6</f>
        <v>0.91666666666666663</v>
      </c>
      <c r="D13" s="47" t="s">
        <v>273</v>
      </c>
      <c r="E13" s="60">
        <v>46223</v>
      </c>
      <c r="F13" s="47" t="s">
        <v>272</v>
      </c>
      <c r="G13" s="46" t="s">
        <v>39</v>
      </c>
      <c r="H13" s="46">
        <f>VLOOKUP(G13,Saraksts!$H$2:$I$5,2,0)</f>
        <v>0.5</v>
      </c>
      <c r="I13" s="46" t="s">
        <v>38</v>
      </c>
      <c r="J13" s="46">
        <f>VLOOKUP(I13,Saraksts!$H$2:$I$5,2,0)</f>
        <v>1</v>
      </c>
      <c r="K13" s="46" t="s">
        <v>38</v>
      </c>
      <c r="L13" s="46">
        <f>VLOOKUP(K13,Saraksts!$H$2:$I$5,2,0)</f>
        <v>1</v>
      </c>
      <c r="M13" s="46" t="s">
        <v>191</v>
      </c>
      <c r="N13" s="46" t="str">
        <f>VLOOKUP(M13,Saraksts!$H$2:$I$5,2,0)</f>
        <v>-</v>
      </c>
      <c r="O13" s="46" t="s">
        <v>38</v>
      </c>
      <c r="P13" s="46">
        <f>VLOOKUP(O13,Saraksts!$H$2:$I$5,2,0)</f>
        <v>1</v>
      </c>
      <c r="Q13" s="46" t="s">
        <v>38</v>
      </c>
      <c r="R13" s="46">
        <f>VLOOKUP(Q13,Saraksts!$H$2:$I$5,2,0)</f>
        <v>1</v>
      </c>
      <c r="S13" s="46" t="s">
        <v>38</v>
      </c>
      <c r="T13" s="46">
        <f>VLOOKUP(S13,Saraksts!$H$2:$I$5,2,0)</f>
        <v>1</v>
      </c>
      <c r="U13" s="46" t="s">
        <v>319</v>
      </c>
      <c r="V13" s="46" t="str">
        <f>VLOOKUP(U13,Saraksts!$H$8:$I$9,2,0)</f>
        <v>-</v>
      </c>
      <c r="W13" s="46" t="s">
        <v>319</v>
      </c>
      <c r="X13" s="46" t="str">
        <f>VLOOKUP(W13,Saraksts!$H$8:$I$9,2,0)</f>
        <v>-</v>
      </c>
      <c r="Y13" s="48" t="s">
        <v>199</v>
      </c>
    </row>
    <row r="14" spans="1:26" x14ac:dyDescent="0.2">
      <c r="A14" s="58" t="s">
        <v>271</v>
      </c>
      <c r="B14" s="46">
        <f t="shared" si="2"/>
        <v>3.5</v>
      </c>
      <c r="C14" s="55">
        <f>B14/6</f>
        <v>0.58333333333333337</v>
      </c>
      <c r="D14" s="47" t="s">
        <v>270</v>
      </c>
      <c r="E14" s="60">
        <v>46223</v>
      </c>
      <c r="F14" s="47" t="s">
        <v>269</v>
      </c>
      <c r="G14" s="46" t="s">
        <v>39</v>
      </c>
      <c r="H14" s="46">
        <f>VLOOKUP(G14,Saraksts!$H$2:$I$5,2,0)</f>
        <v>0.5</v>
      </c>
      <c r="I14" s="46" t="s">
        <v>39</v>
      </c>
      <c r="J14" s="46">
        <f>VLOOKUP(I14,Saraksts!$H$2:$I$5,2,0)</f>
        <v>0.5</v>
      </c>
      <c r="K14" s="46" t="s">
        <v>38</v>
      </c>
      <c r="L14" s="46">
        <f>VLOOKUP(K14,Saraksts!$H$2:$I$5,2,0)</f>
        <v>1</v>
      </c>
      <c r="M14" s="46" t="s">
        <v>191</v>
      </c>
      <c r="N14" s="46" t="str">
        <f>VLOOKUP(M14,Saraksts!$H$2:$I$5,2,0)</f>
        <v>-</v>
      </c>
      <c r="O14" s="46" t="s">
        <v>38</v>
      </c>
      <c r="P14" s="46">
        <f>VLOOKUP(O14,Saraksts!$H$2:$I$5,2,0)</f>
        <v>1</v>
      </c>
      <c r="Q14" s="46" t="s">
        <v>39</v>
      </c>
      <c r="R14" s="46">
        <f>VLOOKUP(Q14,Saraksts!$H$2:$I$5,2,0)</f>
        <v>0.5</v>
      </c>
      <c r="S14" s="46" t="s">
        <v>52</v>
      </c>
      <c r="T14" s="46">
        <f>VLOOKUP(S14,Saraksts!$H$2:$I$5,2,0)</f>
        <v>0</v>
      </c>
      <c r="U14" s="46" t="s">
        <v>319</v>
      </c>
      <c r="V14" s="46" t="str">
        <f>VLOOKUP(U14,Saraksts!$H$8:$I$9,2,0)</f>
        <v>-</v>
      </c>
      <c r="W14" s="46" t="s">
        <v>319</v>
      </c>
      <c r="X14" s="46" t="str">
        <f>VLOOKUP(W14,Saraksts!$H$8:$I$9,2,0)</f>
        <v>-</v>
      </c>
    </row>
    <row r="15" spans="1:26" x14ac:dyDescent="0.2">
      <c r="A15" s="58" t="s">
        <v>268</v>
      </c>
      <c r="B15" s="46">
        <f t="shared" si="2"/>
        <v>3</v>
      </c>
      <c r="C15" s="55">
        <f t="shared" si="3"/>
        <v>0.42857142857142855</v>
      </c>
      <c r="D15" s="61" t="s">
        <v>267</v>
      </c>
      <c r="E15" s="60">
        <v>46223</v>
      </c>
      <c r="F15" s="47" t="s">
        <v>266</v>
      </c>
      <c r="G15" s="46" t="s">
        <v>38</v>
      </c>
      <c r="H15" s="46">
        <f>VLOOKUP(G15,Saraksts!$H$2:$I$5,2,0)</f>
        <v>1</v>
      </c>
      <c r="I15" s="46" t="s">
        <v>39</v>
      </c>
      <c r="J15" s="46">
        <f>VLOOKUP(I15,Saraksts!$H$2:$I$5,2,0)</f>
        <v>0.5</v>
      </c>
      <c r="K15" s="46" t="s">
        <v>39</v>
      </c>
      <c r="L15" s="46">
        <f>VLOOKUP(K15,Saraksts!$H$2:$I$5,2,0)</f>
        <v>0.5</v>
      </c>
      <c r="M15" s="46" t="s">
        <v>39</v>
      </c>
      <c r="N15" s="46">
        <f>VLOOKUP(M15,Saraksts!$H$2:$I$5,2,0)</f>
        <v>0.5</v>
      </c>
      <c r="O15" s="46" t="s">
        <v>52</v>
      </c>
      <c r="P15" s="46">
        <f>VLOOKUP(O15,Saraksts!$H$2:$I$5,2,0)</f>
        <v>0</v>
      </c>
      <c r="Q15" s="46" t="s">
        <v>39</v>
      </c>
      <c r="R15" s="46">
        <f>VLOOKUP(Q15,Saraksts!$H$2:$I$5,2,0)</f>
        <v>0.5</v>
      </c>
      <c r="S15" s="46" t="s">
        <v>52</v>
      </c>
      <c r="T15" s="46">
        <f>VLOOKUP(S15,Saraksts!$H$2:$I$5,2,0)</f>
        <v>0</v>
      </c>
      <c r="U15" s="46" t="s">
        <v>319</v>
      </c>
      <c r="V15" s="46" t="str">
        <f>VLOOKUP(U15,Saraksts!$H$8:$I$9,2,0)</f>
        <v>-</v>
      </c>
      <c r="W15" s="46" t="s">
        <v>319</v>
      </c>
      <c r="X15" s="46" t="str">
        <f>VLOOKUP(W15,Saraksts!$H$8:$I$9,2,0)</f>
        <v>-</v>
      </c>
      <c r="Y15" s="48" t="s">
        <v>194</v>
      </c>
      <c r="Z15" s="48" t="s">
        <v>265</v>
      </c>
    </row>
    <row r="16" spans="1:26" x14ac:dyDescent="0.2">
      <c r="A16" s="58" t="s">
        <v>264</v>
      </c>
      <c r="B16" s="46">
        <f t="shared" si="2"/>
        <v>5</v>
      </c>
      <c r="C16" s="55">
        <f t="shared" ref="C16:C30" si="4">B16/6</f>
        <v>0.83333333333333337</v>
      </c>
      <c r="D16" s="61" t="s">
        <v>263</v>
      </c>
      <c r="E16" s="60">
        <v>46223</v>
      </c>
      <c r="F16" s="47" t="s">
        <v>262</v>
      </c>
      <c r="G16" s="46" t="s">
        <v>39</v>
      </c>
      <c r="H16" s="46">
        <f>VLOOKUP(G16,Saraksts!$H$2:$I$5,2,0)</f>
        <v>0.5</v>
      </c>
      <c r="I16" s="46" t="s">
        <v>39</v>
      </c>
      <c r="J16" s="46">
        <f>VLOOKUP(I16,Saraksts!$H$2:$I$5,2,0)</f>
        <v>0.5</v>
      </c>
      <c r="K16" s="46" t="s">
        <v>38</v>
      </c>
      <c r="L16" s="46">
        <f>VLOOKUP(K16,Saraksts!$H$2:$I$5,2,0)</f>
        <v>1</v>
      </c>
      <c r="M16" s="46" t="s">
        <v>191</v>
      </c>
      <c r="N16" s="46" t="str">
        <f>VLOOKUP(M16,Saraksts!$H$2:$I$5,2,0)</f>
        <v>-</v>
      </c>
      <c r="O16" s="46" t="s">
        <v>38</v>
      </c>
      <c r="P16" s="46">
        <f>VLOOKUP(O16,Saraksts!$H$2:$I$5,2,0)</f>
        <v>1</v>
      </c>
      <c r="Q16" s="46" t="s">
        <v>38</v>
      </c>
      <c r="R16" s="46">
        <f>VLOOKUP(Q16,Saraksts!$H$2:$I$5,2,0)</f>
        <v>1</v>
      </c>
      <c r="S16" s="46" t="s">
        <v>38</v>
      </c>
      <c r="T16" s="46">
        <f>VLOOKUP(S16,Saraksts!$H$2:$I$5,2,0)</f>
        <v>1</v>
      </c>
      <c r="U16" s="46" t="s">
        <v>319</v>
      </c>
      <c r="V16" s="46" t="str">
        <f>VLOOKUP(U16,Saraksts!$H$8:$I$9,2,0)</f>
        <v>-</v>
      </c>
      <c r="W16" s="46" t="s">
        <v>319</v>
      </c>
      <c r="X16" s="46" t="str">
        <f>VLOOKUP(W16,Saraksts!$H$8:$I$9,2,0)</f>
        <v>-</v>
      </c>
      <c r="Y16" s="48" t="s">
        <v>194</v>
      </c>
      <c r="Z16" s="48" t="s">
        <v>261</v>
      </c>
    </row>
    <row r="17" spans="1:26" x14ac:dyDescent="0.2">
      <c r="A17" s="58" t="s">
        <v>260</v>
      </c>
      <c r="B17" s="46">
        <f t="shared" si="2"/>
        <v>2</v>
      </c>
      <c r="C17" s="55">
        <f t="shared" si="4"/>
        <v>0.33333333333333331</v>
      </c>
      <c r="D17" s="47" t="s">
        <v>259</v>
      </c>
      <c r="E17" s="60">
        <v>46223</v>
      </c>
      <c r="F17" s="47" t="s">
        <v>266</v>
      </c>
      <c r="G17" s="46" t="s">
        <v>39</v>
      </c>
      <c r="H17" s="46">
        <f>VLOOKUP(G17,Saraksts!$H$2:$I$5,2,0)</f>
        <v>0.5</v>
      </c>
      <c r="I17" s="46" t="s">
        <v>39</v>
      </c>
      <c r="J17" s="46">
        <f>VLOOKUP(I17,Saraksts!$H$2:$I$5,2,0)</f>
        <v>0.5</v>
      </c>
      <c r="K17" s="46" t="s">
        <v>39</v>
      </c>
      <c r="L17" s="46">
        <f>VLOOKUP(K17,Saraksts!$H$2:$I$5,2,0)</f>
        <v>0.5</v>
      </c>
      <c r="M17" s="46" t="s">
        <v>191</v>
      </c>
      <c r="N17" s="46" t="str">
        <f>VLOOKUP(M17,Saraksts!$H$2:$I$5,2,0)</f>
        <v>-</v>
      </c>
      <c r="O17" s="46" t="s">
        <v>52</v>
      </c>
      <c r="P17" s="46">
        <f>VLOOKUP(O17,Saraksts!$H$2:$I$5,2,0)</f>
        <v>0</v>
      </c>
      <c r="Q17" s="46" t="s">
        <v>39</v>
      </c>
      <c r="R17" s="46">
        <f>VLOOKUP(Q17,Saraksts!$H$2:$I$5,2,0)</f>
        <v>0.5</v>
      </c>
      <c r="S17" s="46" t="s">
        <v>52</v>
      </c>
      <c r="T17" s="46">
        <f>VLOOKUP(S17,Saraksts!$H$2:$I$5,2,0)</f>
        <v>0</v>
      </c>
      <c r="U17" s="46" t="s">
        <v>319</v>
      </c>
      <c r="V17" s="46" t="str">
        <f>VLOOKUP(U17,Saraksts!$H$8:$I$9,2,0)</f>
        <v>-</v>
      </c>
      <c r="W17" s="46" t="s">
        <v>319</v>
      </c>
      <c r="X17" s="46" t="str">
        <f>VLOOKUP(W17,Saraksts!$H$8:$I$9,2,0)</f>
        <v>-</v>
      </c>
      <c r="Y17" s="48" t="s">
        <v>194</v>
      </c>
      <c r="Z17" s="48" t="s">
        <v>258</v>
      </c>
    </row>
    <row r="18" spans="1:26" x14ac:dyDescent="0.2">
      <c r="A18" s="58" t="s">
        <v>257</v>
      </c>
      <c r="B18" s="46">
        <f t="shared" si="2"/>
        <v>5.5</v>
      </c>
      <c r="C18" s="55">
        <f t="shared" si="4"/>
        <v>0.91666666666666663</v>
      </c>
      <c r="D18" s="47" t="s">
        <v>256</v>
      </c>
      <c r="E18" s="60">
        <v>46223</v>
      </c>
      <c r="F18" s="47" t="s">
        <v>266</v>
      </c>
      <c r="G18" s="46" t="s">
        <v>39</v>
      </c>
      <c r="H18" s="46">
        <f>VLOOKUP(G18,Saraksts!$H$2:$I$5,2,0)</f>
        <v>0.5</v>
      </c>
      <c r="I18" s="46" t="s">
        <v>38</v>
      </c>
      <c r="J18" s="46">
        <f>VLOOKUP(I18,Saraksts!$H$2:$I$5,2,0)</f>
        <v>1</v>
      </c>
      <c r="K18" s="46" t="s">
        <v>38</v>
      </c>
      <c r="L18" s="46">
        <f>VLOOKUP(K18,Saraksts!$H$2:$I$5,2,0)</f>
        <v>1</v>
      </c>
      <c r="M18" s="46" t="s">
        <v>191</v>
      </c>
      <c r="N18" s="46" t="str">
        <f>VLOOKUP(M18,Saraksts!$H$2:$I$5,2,0)</f>
        <v>-</v>
      </c>
      <c r="O18" s="46" t="s">
        <v>38</v>
      </c>
      <c r="P18" s="46">
        <f>VLOOKUP(O18,Saraksts!$H$2:$I$5,2,0)</f>
        <v>1</v>
      </c>
      <c r="Q18" s="46" t="s">
        <v>38</v>
      </c>
      <c r="R18" s="46">
        <f>VLOOKUP(Q18,Saraksts!$H$2:$I$5,2,0)</f>
        <v>1</v>
      </c>
      <c r="S18" s="46" t="s">
        <v>38</v>
      </c>
      <c r="T18" s="46">
        <f>VLOOKUP(S18,Saraksts!$H$2:$I$5,2,0)</f>
        <v>1</v>
      </c>
      <c r="U18" s="46" t="s">
        <v>319</v>
      </c>
      <c r="V18" s="46" t="str">
        <f>VLOOKUP(U18,Saraksts!$H$8:$I$9,2,0)</f>
        <v>-</v>
      </c>
      <c r="W18" s="46" t="s">
        <v>319</v>
      </c>
      <c r="X18" s="46" t="str">
        <f>VLOOKUP(W18,Saraksts!$H$8:$I$9,2,0)</f>
        <v>-</v>
      </c>
      <c r="Y18" s="48" t="s">
        <v>255</v>
      </c>
      <c r="Z18" s="48" t="s">
        <v>340</v>
      </c>
    </row>
    <row r="19" spans="1:26" x14ac:dyDescent="0.2">
      <c r="A19" s="58" t="s">
        <v>254</v>
      </c>
      <c r="B19" s="46">
        <f t="shared" si="2"/>
        <v>2.5</v>
      </c>
      <c r="C19" s="55">
        <f t="shared" si="4"/>
        <v>0.41666666666666669</v>
      </c>
      <c r="D19" s="47" t="s">
        <v>253</v>
      </c>
      <c r="E19" s="60">
        <v>46223</v>
      </c>
      <c r="F19" s="47" t="s">
        <v>266</v>
      </c>
      <c r="G19" s="46" t="s">
        <v>52</v>
      </c>
      <c r="H19" s="46">
        <f>VLOOKUP(G19,Saraksts!$H$2:$I$5,2,0)</f>
        <v>0</v>
      </c>
      <c r="I19" s="46" t="s">
        <v>39</v>
      </c>
      <c r="J19" s="46">
        <f>VLOOKUP(I19,Saraksts!$H$2:$I$5,2,0)</f>
        <v>0.5</v>
      </c>
      <c r="K19" s="46" t="s">
        <v>38</v>
      </c>
      <c r="L19" s="46">
        <f>VLOOKUP(K19,Saraksts!$H$2:$I$5,2,0)</f>
        <v>1</v>
      </c>
      <c r="M19" s="46" t="s">
        <v>191</v>
      </c>
      <c r="N19" s="46" t="str">
        <f>VLOOKUP(M19,Saraksts!$H$2:$I$5,2,0)</f>
        <v>-</v>
      </c>
      <c r="O19" s="46" t="s">
        <v>38</v>
      </c>
      <c r="P19" s="46">
        <f>VLOOKUP(O19,Saraksts!$H$2:$I$5,2,0)</f>
        <v>1</v>
      </c>
      <c r="Q19" s="46" t="s">
        <v>52</v>
      </c>
      <c r="R19" s="46">
        <f>VLOOKUP(Q19,Saraksts!$H$2:$I$5,2,0)</f>
        <v>0</v>
      </c>
      <c r="S19" s="46" t="s">
        <v>52</v>
      </c>
      <c r="T19" s="46">
        <f>VLOOKUP(S19,Saraksts!$H$2:$I$5,2,0)</f>
        <v>0</v>
      </c>
      <c r="U19" s="46" t="s">
        <v>319</v>
      </c>
      <c r="V19" s="46" t="str">
        <f>VLOOKUP(U19,Saraksts!$H$8:$I$9,2,0)</f>
        <v>-</v>
      </c>
      <c r="W19" s="46" t="s">
        <v>190</v>
      </c>
      <c r="X19" s="46" t="str">
        <f>VLOOKUP(W19,Saraksts!$H$8:$I$9,2,0)</f>
        <v>√</v>
      </c>
      <c r="Y19" s="48" t="s">
        <v>199</v>
      </c>
    </row>
    <row r="20" spans="1:26" x14ac:dyDescent="0.2">
      <c r="A20" s="58" t="s">
        <v>252</v>
      </c>
      <c r="B20" s="46">
        <f t="shared" si="2"/>
        <v>5.5</v>
      </c>
      <c r="C20" s="55">
        <f t="shared" si="4"/>
        <v>0.91666666666666663</v>
      </c>
      <c r="D20" s="61" t="s">
        <v>251</v>
      </c>
      <c r="E20" s="60">
        <v>46223</v>
      </c>
      <c r="F20" s="47" t="s">
        <v>324</v>
      </c>
      <c r="G20" s="46" t="s">
        <v>39</v>
      </c>
      <c r="H20" s="46">
        <f>VLOOKUP(G20,Saraksts!$H$2:$I$5,2,0)</f>
        <v>0.5</v>
      </c>
      <c r="I20" s="46" t="s">
        <v>38</v>
      </c>
      <c r="J20" s="46">
        <f>VLOOKUP(I20,Saraksts!$H$2:$I$5,2,0)</f>
        <v>1</v>
      </c>
      <c r="K20" s="46" t="s">
        <v>38</v>
      </c>
      <c r="L20" s="46">
        <f>VLOOKUP(K20,Saraksts!$H$2:$I$5,2,0)</f>
        <v>1</v>
      </c>
      <c r="M20" s="46" t="s">
        <v>191</v>
      </c>
      <c r="N20" s="46" t="str">
        <f>VLOOKUP(M20,Saraksts!$H$2:$I$5,2,0)</f>
        <v>-</v>
      </c>
      <c r="O20" s="46" t="s">
        <v>38</v>
      </c>
      <c r="P20" s="46">
        <f>VLOOKUP(O20,Saraksts!$H$2:$I$5,2,0)</f>
        <v>1</v>
      </c>
      <c r="Q20" s="46" t="s">
        <v>38</v>
      </c>
      <c r="R20" s="46">
        <f>VLOOKUP(Q20,Saraksts!$H$2:$I$5,2,0)</f>
        <v>1</v>
      </c>
      <c r="S20" s="46" t="s">
        <v>38</v>
      </c>
      <c r="T20" s="46">
        <f>VLOOKUP(S20,Saraksts!$H$2:$I$5,2,0)</f>
        <v>1</v>
      </c>
      <c r="U20" s="46" t="s">
        <v>319</v>
      </c>
      <c r="V20" s="46" t="str">
        <f>VLOOKUP(U20,Saraksts!$H$8:$I$9,2,0)</f>
        <v>-</v>
      </c>
      <c r="W20" s="46" t="s">
        <v>319</v>
      </c>
      <c r="X20" s="46" t="str">
        <f>VLOOKUP(W20,Saraksts!$H$8:$I$9,2,0)</f>
        <v>-</v>
      </c>
      <c r="Y20" s="48" t="s">
        <v>199</v>
      </c>
      <c r="Z20" s="48" t="s">
        <v>250</v>
      </c>
    </row>
    <row r="21" spans="1:26" x14ac:dyDescent="0.2">
      <c r="A21" s="58" t="s">
        <v>249</v>
      </c>
      <c r="B21" s="46">
        <f t="shared" si="2"/>
        <v>3.5</v>
      </c>
      <c r="C21" s="55">
        <f t="shared" si="4"/>
        <v>0.58333333333333337</v>
      </c>
      <c r="D21" s="47" t="s">
        <v>248</v>
      </c>
      <c r="E21" s="60">
        <v>46223</v>
      </c>
      <c r="F21" s="47" t="s">
        <v>278</v>
      </c>
      <c r="G21" s="46" t="s">
        <v>52</v>
      </c>
      <c r="H21" s="46">
        <f>VLOOKUP(G21,Saraksts!$H$2:$I$5,2,0)</f>
        <v>0</v>
      </c>
      <c r="I21" s="46" t="s">
        <v>38</v>
      </c>
      <c r="J21" s="46">
        <f>VLOOKUP(I21,Saraksts!$H$2:$I$5,2,0)</f>
        <v>1</v>
      </c>
      <c r="K21" s="46" t="s">
        <v>38</v>
      </c>
      <c r="L21" s="46">
        <f>VLOOKUP(K21,Saraksts!$H$2:$I$5,2,0)</f>
        <v>1</v>
      </c>
      <c r="M21" s="46" t="s">
        <v>191</v>
      </c>
      <c r="N21" s="46" t="str">
        <f>VLOOKUP(M21,Saraksts!$H$2:$I$5,2,0)</f>
        <v>-</v>
      </c>
      <c r="O21" s="46" t="s">
        <v>38</v>
      </c>
      <c r="P21" s="46">
        <f>VLOOKUP(O21,Saraksts!$H$2:$I$5,2,0)</f>
        <v>1</v>
      </c>
      <c r="Q21" s="46" t="s">
        <v>39</v>
      </c>
      <c r="R21" s="46">
        <f>VLOOKUP(Q21,Saraksts!$H$2:$I$5,2,0)</f>
        <v>0.5</v>
      </c>
      <c r="S21" s="46" t="s">
        <v>52</v>
      </c>
      <c r="T21" s="46">
        <f>VLOOKUP(S21,Saraksts!$H$2:$I$5,2,0)</f>
        <v>0</v>
      </c>
      <c r="U21" s="46" t="s">
        <v>190</v>
      </c>
      <c r="V21" s="46" t="str">
        <f>VLOOKUP(U21,Saraksts!$H$8:$I$9,2,0)</f>
        <v>√</v>
      </c>
      <c r="W21" s="46" t="s">
        <v>319</v>
      </c>
      <c r="X21" s="46" t="str">
        <f>VLOOKUP(W21,Saraksts!$H$8:$I$9,2,0)</f>
        <v>-</v>
      </c>
      <c r="Y21" s="48" t="s">
        <v>199</v>
      </c>
    </row>
    <row r="22" spans="1:26" x14ac:dyDescent="0.2">
      <c r="A22" s="58" t="s">
        <v>247</v>
      </c>
      <c r="B22" s="46">
        <f t="shared" si="2"/>
        <v>3.5</v>
      </c>
      <c r="C22" s="55">
        <f t="shared" si="4"/>
        <v>0.58333333333333337</v>
      </c>
      <c r="D22" s="47" t="s">
        <v>246</v>
      </c>
      <c r="E22" s="60">
        <v>46223</v>
      </c>
      <c r="F22" s="47" t="s">
        <v>325</v>
      </c>
      <c r="G22" s="46" t="s">
        <v>39</v>
      </c>
      <c r="H22" s="46">
        <f>VLOOKUP(G22,Saraksts!$H$2:$I$5,2,0)</f>
        <v>0.5</v>
      </c>
      <c r="I22" s="46" t="s">
        <v>38</v>
      </c>
      <c r="J22" s="46">
        <f>VLOOKUP(I22,Saraksts!$H$2:$I$5,2,0)</f>
        <v>1</v>
      </c>
      <c r="K22" s="46" t="s">
        <v>39</v>
      </c>
      <c r="L22" s="46">
        <f>VLOOKUP(K22,Saraksts!$H$2:$I$5,2,0)</f>
        <v>0.5</v>
      </c>
      <c r="M22" s="46" t="s">
        <v>191</v>
      </c>
      <c r="N22" s="46" t="str">
        <f>VLOOKUP(M22,Saraksts!$H$2:$I$5,2,0)</f>
        <v>-</v>
      </c>
      <c r="O22" s="46" t="s">
        <v>38</v>
      </c>
      <c r="P22" s="46">
        <f>VLOOKUP(O22,Saraksts!$H$2:$I$5,2,0)</f>
        <v>1</v>
      </c>
      <c r="Q22" s="46" t="s">
        <v>39</v>
      </c>
      <c r="R22" s="46">
        <f>VLOOKUP(Q22,Saraksts!$H$2:$I$5,2,0)</f>
        <v>0.5</v>
      </c>
      <c r="S22" s="46" t="s">
        <v>52</v>
      </c>
      <c r="T22" s="46">
        <f>VLOOKUP(S22,Saraksts!$H$2:$I$5,2,0)</f>
        <v>0</v>
      </c>
      <c r="U22" s="46" t="s">
        <v>190</v>
      </c>
      <c r="V22" s="46" t="str">
        <f>VLOOKUP(U22,Saraksts!$H$8:$I$9,2,0)</f>
        <v>√</v>
      </c>
      <c r="W22" s="46" t="s">
        <v>190</v>
      </c>
      <c r="X22" s="46" t="str">
        <f>VLOOKUP(W22,Saraksts!$H$8:$I$9,2,0)</f>
        <v>√</v>
      </c>
      <c r="Y22" s="48" t="s">
        <v>199</v>
      </c>
      <c r="Z22" s="48" t="s">
        <v>245</v>
      </c>
    </row>
    <row r="23" spans="1:26" x14ac:dyDescent="0.2">
      <c r="A23" s="58" t="s">
        <v>244</v>
      </c>
      <c r="B23" s="46">
        <f t="shared" si="2"/>
        <v>4.5</v>
      </c>
      <c r="C23" s="55">
        <f t="shared" si="4"/>
        <v>0.75</v>
      </c>
      <c r="D23" s="47" t="s">
        <v>243</v>
      </c>
      <c r="E23" s="60">
        <v>46223</v>
      </c>
      <c r="F23" s="47" t="s">
        <v>326</v>
      </c>
      <c r="G23" s="46" t="s">
        <v>39</v>
      </c>
      <c r="H23" s="46">
        <f>VLOOKUP(G23,Saraksts!$H$2:$I$5,2,0)</f>
        <v>0.5</v>
      </c>
      <c r="I23" s="46" t="s">
        <v>38</v>
      </c>
      <c r="J23" s="46">
        <f>VLOOKUP(I23,Saraksts!$H$2:$I$5,2,0)</f>
        <v>1</v>
      </c>
      <c r="K23" s="46" t="s">
        <v>38</v>
      </c>
      <c r="L23" s="46">
        <f>VLOOKUP(K23,Saraksts!$H$2:$I$5,2,0)</f>
        <v>1</v>
      </c>
      <c r="M23" s="46" t="s">
        <v>191</v>
      </c>
      <c r="N23" s="46" t="str">
        <f>VLOOKUP(M23,Saraksts!$H$2:$I$5,2,0)</f>
        <v>-</v>
      </c>
      <c r="O23" s="46" t="s">
        <v>38</v>
      </c>
      <c r="P23" s="46">
        <f>VLOOKUP(O23,Saraksts!$H$2:$I$5,2,0)</f>
        <v>1</v>
      </c>
      <c r="Q23" s="46" t="s">
        <v>39</v>
      </c>
      <c r="R23" s="46">
        <f>VLOOKUP(Q23,Saraksts!$H$2:$I$5,2,0)</f>
        <v>0.5</v>
      </c>
      <c r="S23" s="46" t="s">
        <v>39</v>
      </c>
      <c r="T23" s="46">
        <f>VLOOKUP(S23,Saraksts!$H$2:$I$5,2,0)</f>
        <v>0.5</v>
      </c>
      <c r="U23" s="46" t="s">
        <v>190</v>
      </c>
      <c r="V23" s="46" t="str">
        <f>VLOOKUP(U23,Saraksts!$H$8:$I$9,2,0)</f>
        <v>√</v>
      </c>
      <c r="W23" s="46" t="s">
        <v>319</v>
      </c>
      <c r="X23" s="46" t="str">
        <f>VLOOKUP(W23,Saraksts!$H$8:$I$9,2,0)</f>
        <v>-</v>
      </c>
      <c r="Y23" s="48" t="s">
        <v>199</v>
      </c>
    </row>
    <row r="24" spans="1:26" ht="48" x14ac:dyDescent="0.2">
      <c r="A24" s="58" t="s">
        <v>242</v>
      </c>
      <c r="B24" s="46">
        <f t="shared" si="2"/>
        <v>0.5</v>
      </c>
      <c r="C24" s="55">
        <f t="shared" si="4"/>
        <v>8.3333333333333329E-2</v>
      </c>
      <c r="D24" s="47" t="s">
        <v>241</v>
      </c>
      <c r="E24" s="60">
        <v>46224</v>
      </c>
      <c r="F24" s="47" t="s">
        <v>266</v>
      </c>
      <c r="G24" s="46" t="s">
        <v>52</v>
      </c>
      <c r="H24" s="46">
        <f>VLOOKUP(G24,Saraksts!$H$2:$I$5,2,0)</f>
        <v>0</v>
      </c>
      <c r="I24" s="46" t="s">
        <v>52</v>
      </c>
      <c r="J24" s="46">
        <f>VLOOKUP(I24,Saraksts!$H$2:$I$5,2,0)</f>
        <v>0</v>
      </c>
      <c r="K24" s="46" t="s">
        <v>52</v>
      </c>
      <c r="L24" s="46">
        <f>VLOOKUP(K24,Saraksts!$H$2:$I$5,2,0)</f>
        <v>0</v>
      </c>
      <c r="M24" s="46" t="s">
        <v>191</v>
      </c>
      <c r="N24" s="46" t="str">
        <f>VLOOKUP(M24,Saraksts!$H$2:$I$5,2,0)</f>
        <v>-</v>
      </c>
      <c r="O24" s="46" t="s">
        <v>52</v>
      </c>
      <c r="P24" s="46">
        <f>VLOOKUP(O24,Saraksts!$H$2:$I$5,2,0)</f>
        <v>0</v>
      </c>
      <c r="Q24" s="46" t="s">
        <v>39</v>
      </c>
      <c r="R24" s="46">
        <f>VLOOKUP(Q24,Saraksts!$H$2:$I$5,2,0)</f>
        <v>0.5</v>
      </c>
      <c r="S24" s="46" t="s">
        <v>52</v>
      </c>
      <c r="T24" s="46">
        <f>VLOOKUP(S24,Saraksts!$H$2:$I$5,2,0)</f>
        <v>0</v>
      </c>
      <c r="U24" s="46" t="s">
        <v>319</v>
      </c>
      <c r="V24" s="46" t="str">
        <f>VLOOKUP(U24,Saraksts!$H$8:$I$9,2,0)</f>
        <v>-</v>
      </c>
      <c r="W24" s="46" t="s">
        <v>319</v>
      </c>
      <c r="X24" s="46" t="str">
        <f>VLOOKUP(W24,Saraksts!$H$8:$I$9,2,0)</f>
        <v>-</v>
      </c>
      <c r="Y24" s="48" t="s">
        <v>194</v>
      </c>
      <c r="Z24" s="49" t="s">
        <v>345</v>
      </c>
    </row>
    <row r="25" spans="1:26" x14ac:dyDescent="0.2">
      <c r="A25" s="58" t="s">
        <v>240</v>
      </c>
      <c r="B25" s="46">
        <f t="shared" si="2"/>
        <v>4.5</v>
      </c>
      <c r="C25" s="55">
        <f t="shared" si="4"/>
        <v>0.75</v>
      </c>
      <c r="D25" s="47" t="s">
        <v>239</v>
      </c>
      <c r="E25" s="60">
        <v>46224</v>
      </c>
      <c r="F25" s="47" t="s">
        <v>266</v>
      </c>
      <c r="G25" s="46" t="s">
        <v>52</v>
      </c>
      <c r="H25" s="46">
        <f>VLOOKUP(G25,Saraksts!$H$2:$I$5,2,0)</f>
        <v>0</v>
      </c>
      <c r="I25" s="46" t="s">
        <v>39</v>
      </c>
      <c r="J25" s="46">
        <f>VLOOKUP(I25,Saraksts!$H$2:$I$5,2,0)</f>
        <v>0.5</v>
      </c>
      <c r="K25" s="46" t="s">
        <v>38</v>
      </c>
      <c r="L25" s="46">
        <f>VLOOKUP(K25,Saraksts!$H$2:$I$5,2,0)</f>
        <v>1</v>
      </c>
      <c r="M25" s="46" t="s">
        <v>191</v>
      </c>
      <c r="N25" s="46" t="str">
        <f>VLOOKUP(M25,Saraksts!$H$2:$I$5,2,0)</f>
        <v>-</v>
      </c>
      <c r="O25" s="46" t="s">
        <v>38</v>
      </c>
      <c r="P25" s="46">
        <f>VLOOKUP(O25,Saraksts!$H$2:$I$5,2,0)</f>
        <v>1</v>
      </c>
      <c r="Q25" s="46" t="s">
        <v>38</v>
      </c>
      <c r="R25" s="46">
        <f>VLOOKUP(Q25,Saraksts!$H$2:$I$5,2,0)</f>
        <v>1</v>
      </c>
      <c r="S25" s="46" t="s">
        <v>38</v>
      </c>
      <c r="T25" s="46">
        <f>VLOOKUP(S25,Saraksts!$H$2:$I$5,2,0)</f>
        <v>1</v>
      </c>
      <c r="U25" s="46" t="s">
        <v>190</v>
      </c>
      <c r="V25" s="46" t="str">
        <f>VLOOKUP(U25,Saraksts!$H$8:$I$9,2,0)</f>
        <v>√</v>
      </c>
      <c r="W25" s="46" t="s">
        <v>190</v>
      </c>
      <c r="X25" s="46" t="str">
        <f>VLOOKUP(W25,Saraksts!$H$8:$I$9,2,0)</f>
        <v>√</v>
      </c>
      <c r="Y25" s="48" t="s">
        <v>194</v>
      </c>
      <c r="Z25" s="66"/>
    </row>
    <row r="26" spans="1:26" x14ac:dyDescent="0.2">
      <c r="A26" s="58" t="s">
        <v>238</v>
      </c>
      <c r="B26" s="46">
        <f t="shared" si="2"/>
        <v>4</v>
      </c>
      <c r="C26" s="55">
        <f t="shared" si="4"/>
        <v>0.66666666666666663</v>
      </c>
      <c r="D26" s="47" t="s">
        <v>237</v>
      </c>
      <c r="E26" s="60">
        <v>46224</v>
      </c>
      <c r="F26" s="47" t="s">
        <v>327</v>
      </c>
      <c r="G26" s="46" t="s">
        <v>52</v>
      </c>
      <c r="H26" s="46">
        <f>VLOOKUP(G26,Saraksts!$H$2:$I$5,2,0)</f>
        <v>0</v>
      </c>
      <c r="I26" s="46" t="s">
        <v>38</v>
      </c>
      <c r="J26" s="46">
        <f>VLOOKUP(I26,Saraksts!$H$2:$I$5,2,0)</f>
        <v>1</v>
      </c>
      <c r="K26" s="46" t="s">
        <v>38</v>
      </c>
      <c r="L26" s="46">
        <f>VLOOKUP(K26,Saraksts!$H$2:$I$5,2,0)</f>
        <v>1</v>
      </c>
      <c r="M26" s="46" t="s">
        <v>191</v>
      </c>
      <c r="N26" s="46" t="str">
        <f>VLOOKUP(M26,Saraksts!$H$2:$I$5,2,0)</f>
        <v>-</v>
      </c>
      <c r="O26" s="46" t="s">
        <v>38</v>
      </c>
      <c r="P26" s="46">
        <f>VLOOKUP(O26,Saraksts!$H$2:$I$5,2,0)</f>
        <v>1</v>
      </c>
      <c r="Q26" s="46" t="s">
        <v>38</v>
      </c>
      <c r="R26" s="46">
        <f>VLOOKUP(Q26,Saraksts!$H$2:$I$5,2,0)</f>
        <v>1</v>
      </c>
      <c r="S26" s="46" t="s">
        <v>52</v>
      </c>
      <c r="T26" s="46">
        <f>VLOOKUP(S26,Saraksts!$H$2:$I$5,2,0)</f>
        <v>0</v>
      </c>
      <c r="U26" s="46" t="s">
        <v>319</v>
      </c>
      <c r="V26" s="46" t="str">
        <f>VLOOKUP(U26,Saraksts!$H$8:$I$9,2,0)</f>
        <v>-</v>
      </c>
      <c r="W26" s="46" t="s">
        <v>319</v>
      </c>
      <c r="X26" s="46" t="str">
        <f>VLOOKUP(W26,Saraksts!$H$8:$I$9,2,0)</f>
        <v>-</v>
      </c>
      <c r="Y26" s="48" t="s">
        <v>199</v>
      </c>
    </row>
    <row r="27" spans="1:26" ht="36" x14ac:dyDescent="0.2">
      <c r="A27" s="58" t="s">
        <v>236</v>
      </c>
      <c r="B27" s="46">
        <f t="shared" si="2"/>
        <v>1.5</v>
      </c>
      <c r="C27" s="55">
        <f t="shared" si="4"/>
        <v>0.25</v>
      </c>
      <c r="D27" s="47" t="s">
        <v>235</v>
      </c>
      <c r="E27" s="60">
        <v>46224</v>
      </c>
      <c r="F27" s="47" t="s">
        <v>266</v>
      </c>
      <c r="G27" s="46" t="s">
        <v>52</v>
      </c>
      <c r="H27" s="46">
        <f>VLOOKUP(G27,Saraksts!$H$2:$I$5,2,0)</f>
        <v>0</v>
      </c>
      <c r="I27" s="46" t="s">
        <v>39</v>
      </c>
      <c r="J27" s="46">
        <f>VLOOKUP(I27,Saraksts!$H$2:$I$5,2,0)</f>
        <v>0.5</v>
      </c>
      <c r="K27" s="46" t="s">
        <v>39</v>
      </c>
      <c r="L27" s="46">
        <f>VLOOKUP(K27,Saraksts!$H$2:$I$5,2,0)</f>
        <v>0.5</v>
      </c>
      <c r="M27" s="46" t="s">
        <v>191</v>
      </c>
      <c r="N27" s="46" t="str">
        <f>VLOOKUP(M27,Saraksts!$H$2:$I$5,2,0)</f>
        <v>-</v>
      </c>
      <c r="O27" s="46" t="s">
        <v>52</v>
      </c>
      <c r="P27" s="46">
        <f>VLOOKUP(O27,Saraksts!$H$2:$I$5,2,0)</f>
        <v>0</v>
      </c>
      <c r="Q27" s="46" t="s">
        <v>39</v>
      </c>
      <c r="R27" s="46">
        <f>VLOOKUP(Q27,Saraksts!$H$2:$I$5,2,0)</f>
        <v>0.5</v>
      </c>
      <c r="S27" s="46" t="s">
        <v>52</v>
      </c>
      <c r="T27" s="46">
        <f>VLOOKUP(S27,Saraksts!$H$2:$I$5,2,0)</f>
        <v>0</v>
      </c>
      <c r="U27" s="46" t="s">
        <v>319</v>
      </c>
      <c r="V27" s="46" t="str">
        <f>VLOOKUP(U27,Saraksts!$H$8:$I$9,2,0)</f>
        <v>-</v>
      </c>
      <c r="W27" s="46" t="s">
        <v>319</v>
      </c>
      <c r="X27" s="46" t="str">
        <f>VLOOKUP(W27,Saraksts!$H$8:$I$9,2,0)</f>
        <v>-</v>
      </c>
      <c r="Y27" s="48" t="s">
        <v>194</v>
      </c>
      <c r="Z27" s="49" t="s">
        <v>234</v>
      </c>
    </row>
    <row r="28" spans="1:26" x14ac:dyDescent="0.2">
      <c r="A28" s="58" t="s">
        <v>233</v>
      </c>
      <c r="B28" s="46">
        <f t="shared" si="2"/>
        <v>4</v>
      </c>
      <c r="C28" s="55">
        <f t="shared" si="4"/>
        <v>0.66666666666666663</v>
      </c>
      <c r="D28" s="47" t="s">
        <v>232</v>
      </c>
      <c r="E28" s="60">
        <v>46224</v>
      </c>
      <c r="F28" s="47" t="s">
        <v>266</v>
      </c>
      <c r="G28" s="46" t="s">
        <v>52</v>
      </c>
      <c r="H28" s="46">
        <f>VLOOKUP(G28,Saraksts!$H$2:$I$5,2,0)</f>
        <v>0</v>
      </c>
      <c r="I28" s="46" t="s">
        <v>38</v>
      </c>
      <c r="J28" s="46">
        <f>VLOOKUP(I28,Saraksts!$H$2:$I$5,2,0)</f>
        <v>1</v>
      </c>
      <c r="K28" s="46" t="s">
        <v>38</v>
      </c>
      <c r="L28" s="46">
        <f>VLOOKUP(K28,Saraksts!$H$2:$I$5,2,0)</f>
        <v>1</v>
      </c>
      <c r="M28" s="46" t="s">
        <v>191</v>
      </c>
      <c r="N28" s="46" t="str">
        <f>VLOOKUP(M28,Saraksts!$H$2:$I$5,2,0)</f>
        <v>-</v>
      </c>
      <c r="O28" s="46" t="s">
        <v>38</v>
      </c>
      <c r="P28" s="46">
        <f>VLOOKUP(O28,Saraksts!$H$2:$I$5,2,0)</f>
        <v>1</v>
      </c>
      <c r="Q28" s="46" t="s">
        <v>38</v>
      </c>
      <c r="R28" s="46">
        <f>VLOOKUP(Q28,Saraksts!$H$2:$I$5,2,0)</f>
        <v>1</v>
      </c>
      <c r="S28" s="46" t="s">
        <v>52</v>
      </c>
      <c r="T28" s="46">
        <f>VLOOKUP(S28,Saraksts!$H$2:$I$5,2,0)</f>
        <v>0</v>
      </c>
      <c r="U28" s="46" t="s">
        <v>319</v>
      </c>
      <c r="V28" s="46" t="str">
        <f>VLOOKUP(U28,Saraksts!$H$8:$I$9,2,0)</f>
        <v>-</v>
      </c>
      <c r="W28" s="46" t="s">
        <v>319</v>
      </c>
      <c r="X28" s="46" t="str">
        <f>VLOOKUP(W28,Saraksts!$H$8:$I$9,2,0)</f>
        <v>-</v>
      </c>
      <c r="Y28" s="48" t="s">
        <v>199</v>
      </c>
    </row>
    <row r="29" spans="1:26" x14ac:dyDescent="0.2">
      <c r="A29" s="58" t="s">
        <v>231</v>
      </c>
      <c r="B29" s="46">
        <f t="shared" si="2"/>
        <v>4</v>
      </c>
      <c r="C29" s="55">
        <f t="shared" si="4"/>
        <v>0.66666666666666663</v>
      </c>
      <c r="D29" s="47" t="s">
        <v>230</v>
      </c>
      <c r="E29" s="60">
        <v>46224</v>
      </c>
      <c r="F29" s="47" t="s">
        <v>266</v>
      </c>
      <c r="G29" s="46" t="s">
        <v>52</v>
      </c>
      <c r="H29" s="46">
        <f>VLOOKUP(G29,Saraksts!$H$2:$I$5,2,0)</f>
        <v>0</v>
      </c>
      <c r="I29" s="46" t="s">
        <v>38</v>
      </c>
      <c r="J29" s="46">
        <f>VLOOKUP(I29,Saraksts!$H$2:$I$5,2,0)</f>
        <v>1</v>
      </c>
      <c r="K29" s="46" t="s">
        <v>38</v>
      </c>
      <c r="L29" s="46">
        <f>VLOOKUP(K29,Saraksts!$H$2:$I$5,2,0)</f>
        <v>1</v>
      </c>
      <c r="M29" s="46" t="s">
        <v>191</v>
      </c>
      <c r="N29" s="46" t="str">
        <f>VLOOKUP(M29,Saraksts!$H$2:$I$5,2,0)</f>
        <v>-</v>
      </c>
      <c r="O29" s="46" t="s">
        <v>38</v>
      </c>
      <c r="P29" s="46">
        <f>VLOOKUP(O29,Saraksts!$H$2:$I$5,2,0)</f>
        <v>1</v>
      </c>
      <c r="Q29" s="46" t="s">
        <v>39</v>
      </c>
      <c r="R29" s="46">
        <f>VLOOKUP(Q29,Saraksts!$H$2:$I$5,2,0)</f>
        <v>0.5</v>
      </c>
      <c r="S29" s="46" t="s">
        <v>39</v>
      </c>
      <c r="T29" s="46">
        <f>VLOOKUP(S29,Saraksts!$H$2:$I$5,2,0)</f>
        <v>0.5</v>
      </c>
      <c r="U29" s="46" t="s">
        <v>319</v>
      </c>
      <c r="V29" s="46" t="str">
        <f>VLOOKUP(U29,Saraksts!$H$8:$I$9,2,0)</f>
        <v>-</v>
      </c>
      <c r="W29" s="46" t="s">
        <v>319</v>
      </c>
      <c r="X29" s="46" t="str">
        <f>VLOOKUP(W29,Saraksts!$H$8:$I$9,2,0)</f>
        <v>-</v>
      </c>
      <c r="Y29" s="48" t="s">
        <v>194</v>
      </c>
    </row>
    <row r="30" spans="1:26" ht="24" x14ac:dyDescent="0.2">
      <c r="A30" s="58" t="s">
        <v>229</v>
      </c>
      <c r="B30" s="46">
        <f t="shared" si="2"/>
        <v>5</v>
      </c>
      <c r="C30" s="55">
        <f t="shared" si="4"/>
        <v>0.83333333333333337</v>
      </c>
      <c r="D30" s="61" t="s">
        <v>228</v>
      </c>
      <c r="E30" s="60">
        <v>46224</v>
      </c>
      <c r="F30" s="47" t="s">
        <v>266</v>
      </c>
      <c r="G30" s="46" t="s">
        <v>38</v>
      </c>
      <c r="H30" s="46">
        <f>VLOOKUP(G30,Saraksts!$H$2:$I$5,2,0)</f>
        <v>1</v>
      </c>
      <c r="I30" s="46" t="s">
        <v>38</v>
      </c>
      <c r="J30" s="46">
        <f>VLOOKUP(I30,Saraksts!$H$2:$I$5,2,0)</f>
        <v>1</v>
      </c>
      <c r="K30" s="46" t="s">
        <v>38</v>
      </c>
      <c r="L30" s="46">
        <f>VLOOKUP(K30,Saraksts!$H$2:$I$5,2,0)</f>
        <v>1</v>
      </c>
      <c r="M30" s="46" t="s">
        <v>191</v>
      </c>
      <c r="N30" s="46" t="str">
        <f>VLOOKUP(M30,Saraksts!$H$2:$I$5,2,0)</f>
        <v>-</v>
      </c>
      <c r="O30" s="46" t="s">
        <v>38</v>
      </c>
      <c r="P30" s="46">
        <f>VLOOKUP(O30,Saraksts!$H$2:$I$5,2,0)</f>
        <v>1</v>
      </c>
      <c r="Q30" s="46" t="s">
        <v>38</v>
      </c>
      <c r="R30" s="46">
        <f>VLOOKUP(Q30,Saraksts!$H$2:$I$5,2,0)</f>
        <v>1</v>
      </c>
      <c r="S30" s="46" t="s">
        <v>52</v>
      </c>
      <c r="T30" s="46">
        <f>VLOOKUP(S30,Saraksts!$H$2:$I$5,2,0)</f>
        <v>0</v>
      </c>
      <c r="U30" s="46" t="s">
        <v>190</v>
      </c>
      <c r="V30" s="46" t="str">
        <f>VLOOKUP(U30,Saraksts!$H$8:$I$9,2,0)</f>
        <v>√</v>
      </c>
      <c r="W30" s="46" t="s">
        <v>319</v>
      </c>
      <c r="X30" s="46" t="str">
        <f>VLOOKUP(W30,Saraksts!$H$8:$I$9,2,0)</f>
        <v>-</v>
      </c>
      <c r="Y30" s="48" t="s">
        <v>194</v>
      </c>
      <c r="Z30" s="49" t="s">
        <v>227</v>
      </c>
    </row>
    <row r="31" spans="1:26" x14ac:dyDescent="0.2">
      <c r="A31" s="58" t="s">
        <v>226</v>
      </c>
      <c r="B31" s="46">
        <f t="shared" si="2"/>
        <v>6</v>
      </c>
      <c r="C31" s="55">
        <f t="shared" si="3"/>
        <v>0.8571428571428571</v>
      </c>
      <c r="D31" s="61" t="s">
        <v>225</v>
      </c>
      <c r="E31" s="60">
        <v>46224</v>
      </c>
      <c r="F31" s="47" t="s">
        <v>329</v>
      </c>
      <c r="G31" s="46" t="s">
        <v>38</v>
      </c>
      <c r="H31" s="46">
        <f>VLOOKUP(G31,Saraksts!$H$2:$I$5,2,0)</f>
        <v>1</v>
      </c>
      <c r="I31" s="46" t="s">
        <v>38</v>
      </c>
      <c r="J31" s="46">
        <f>VLOOKUP(I31,Saraksts!$H$2:$I$5,2,0)</f>
        <v>1</v>
      </c>
      <c r="K31" s="46" t="s">
        <v>38</v>
      </c>
      <c r="L31" s="46">
        <f>VLOOKUP(K31,Saraksts!$H$2:$I$5,2,0)</f>
        <v>1</v>
      </c>
      <c r="M31" s="46" t="s">
        <v>38</v>
      </c>
      <c r="N31" s="46">
        <f>VLOOKUP(M31,Saraksts!$H$2:$I$5,2,0)</f>
        <v>1</v>
      </c>
      <c r="O31" s="46" t="s">
        <v>38</v>
      </c>
      <c r="P31" s="46">
        <f>VLOOKUP(O31,Saraksts!$H$2:$I$5,2,0)</f>
        <v>1</v>
      </c>
      <c r="Q31" s="46" t="s">
        <v>38</v>
      </c>
      <c r="R31" s="46">
        <f>VLOOKUP(Q31,Saraksts!$H$2:$I$5,2,0)</f>
        <v>1</v>
      </c>
      <c r="S31" s="46" t="s">
        <v>52</v>
      </c>
      <c r="T31" s="46">
        <f>VLOOKUP(S31,Saraksts!$H$2:$I$5,2,0)</f>
        <v>0</v>
      </c>
      <c r="U31" s="46" t="s">
        <v>190</v>
      </c>
      <c r="V31" s="46" t="str">
        <f>VLOOKUP(U31,Saraksts!$H$8:$I$9,2,0)</f>
        <v>√</v>
      </c>
      <c r="W31" s="46" t="s">
        <v>190</v>
      </c>
      <c r="X31" s="46" t="str">
        <f>VLOOKUP(W31,Saraksts!$H$8:$I$9,2,0)</f>
        <v>√</v>
      </c>
      <c r="Y31" s="48" t="s">
        <v>199</v>
      </c>
    </row>
    <row r="32" spans="1:26" x14ac:dyDescent="0.2">
      <c r="A32" s="58" t="s">
        <v>224</v>
      </c>
      <c r="B32" s="46">
        <f t="shared" si="2"/>
        <v>4</v>
      </c>
      <c r="C32" s="55">
        <f t="shared" si="3"/>
        <v>0.5714285714285714</v>
      </c>
      <c r="D32" s="47" t="s">
        <v>223</v>
      </c>
      <c r="E32" s="60">
        <v>46224</v>
      </c>
      <c r="F32" s="47" t="s">
        <v>330</v>
      </c>
      <c r="G32" s="46" t="s">
        <v>52</v>
      </c>
      <c r="H32" s="46">
        <f>VLOOKUP(G32,Saraksts!$H$2:$I$5,2,0)</f>
        <v>0</v>
      </c>
      <c r="I32" s="46" t="s">
        <v>39</v>
      </c>
      <c r="J32" s="46">
        <f>VLOOKUP(I32,Saraksts!$H$2:$I$5,2,0)</f>
        <v>0.5</v>
      </c>
      <c r="K32" s="46" t="s">
        <v>38</v>
      </c>
      <c r="L32" s="46">
        <f>VLOOKUP(K32,Saraksts!$H$2:$I$5,2,0)</f>
        <v>1</v>
      </c>
      <c r="M32" s="46" t="s">
        <v>38</v>
      </c>
      <c r="N32" s="46">
        <f>VLOOKUP(M32,Saraksts!$H$2:$I$5,2,0)</f>
        <v>1</v>
      </c>
      <c r="O32" s="46" t="s">
        <v>38</v>
      </c>
      <c r="P32" s="46">
        <f>VLOOKUP(O32,Saraksts!$H$2:$I$5,2,0)</f>
        <v>1</v>
      </c>
      <c r="Q32" s="46" t="s">
        <v>39</v>
      </c>
      <c r="R32" s="46">
        <f>VLOOKUP(Q32,Saraksts!$H$2:$I$5,2,0)</f>
        <v>0.5</v>
      </c>
      <c r="S32" s="46" t="s">
        <v>52</v>
      </c>
      <c r="T32" s="46">
        <f>VLOOKUP(S32,Saraksts!$H$2:$I$5,2,0)</f>
        <v>0</v>
      </c>
      <c r="U32" s="46" t="s">
        <v>319</v>
      </c>
      <c r="V32" s="46" t="str">
        <f>VLOOKUP(U32,Saraksts!$H$8:$I$9,2,0)</f>
        <v>-</v>
      </c>
      <c r="W32" s="46" t="s">
        <v>319</v>
      </c>
      <c r="X32" s="46" t="str">
        <f>VLOOKUP(W32,Saraksts!$H$8:$I$9,2,0)</f>
        <v>-</v>
      </c>
      <c r="Y32" s="48" t="s">
        <v>194</v>
      </c>
      <c r="Z32" s="48" t="s">
        <v>222</v>
      </c>
    </row>
    <row r="33" spans="1:26" ht="36" x14ac:dyDescent="0.2">
      <c r="A33" s="58" t="s">
        <v>221</v>
      </c>
      <c r="B33" s="46">
        <f t="shared" si="2"/>
        <v>3.5</v>
      </c>
      <c r="C33" s="55">
        <f t="shared" ref="C33:C43" si="5">B33/6</f>
        <v>0.58333333333333337</v>
      </c>
      <c r="D33" s="47" t="s">
        <v>220</v>
      </c>
      <c r="E33" s="60">
        <v>46224</v>
      </c>
      <c r="F33" s="47" t="s">
        <v>266</v>
      </c>
      <c r="G33" s="46" t="s">
        <v>52</v>
      </c>
      <c r="H33" s="46">
        <f>VLOOKUP(G33,Saraksts!$H$2:$I$5,2,0)</f>
        <v>0</v>
      </c>
      <c r="I33" s="46" t="s">
        <v>39</v>
      </c>
      <c r="J33" s="46">
        <f>VLOOKUP(I33,Saraksts!$H$2:$I$5,2,0)</f>
        <v>0.5</v>
      </c>
      <c r="K33" s="46" t="s">
        <v>38</v>
      </c>
      <c r="L33" s="46">
        <f>VLOOKUP(K33,Saraksts!$H$2:$I$5,2,0)</f>
        <v>1</v>
      </c>
      <c r="M33" s="46" t="s">
        <v>191</v>
      </c>
      <c r="N33" s="46" t="str">
        <f>VLOOKUP(M33,Saraksts!$H$2:$I$5,2,0)</f>
        <v>-</v>
      </c>
      <c r="O33" s="46" t="s">
        <v>39</v>
      </c>
      <c r="P33" s="46">
        <f>VLOOKUP(O33,Saraksts!$H$2:$I$5,2,0)</f>
        <v>0.5</v>
      </c>
      <c r="Q33" s="46" t="s">
        <v>39</v>
      </c>
      <c r="R33" s="46">
        <f>VLOOKUP(Q33,Saraksts!$H$2:$I$5,2,0)</f>
        <v>0.5</v>
      </c>
      <c r="S33" s="46" t="s">
        <v>38</v>
      </c>
      <c r="T33" s="46">
        <f>VLOOKUP(S33,Saraksts!$H$2:$I$5,2,0)</f>
        <v>1</v>
      </c>
      <c r="U33" s="46" t="s">
        <v>319</v>
      </c>
      <c r="V33" s="46" t="str">
        <f>VLOOKUP(U33,Saraksts!$H$8:$I$9,2,0)</f>
        <v>-</v>
      </c>
      <c r="W33" s="46" t="s">
        <v>190</v>
      </c>
      <c r="X33" s="46" t="str">
        <f>VLOOKUP(W33,Saraksts!$H$8:$I$9,2,0)</f>
        <v>√</v>
      </c>
      <c r="Y33" s="48" t="s">
        <v>194</v>
      </c>
      <c r="Z33" s="49" t="s">
        <v>219</v>
      </c>
    </row>
    <row r="34" spans="1:26" ht="72" x14ac:dyDescent="0.2">
      <c r="A34" s="58" t="s">
        <v>218</v>
      </c>
      <c r="B34" s="46">
        <f t="shared" si="2"/>
        <v>4.5</v>
      </c>
      <c r="C34" s="55">
        <f t="shared" si="5"/>
        <v>0.75</v>
      </c>
      <c r="D34" s="47" t="s">
        <v>217</v>
      </c>
      <c r="E34" s="60">
        <v>46224</v>
      </c>
      <c r="F34" s="47" t="s">
        <v>266</v>
      </c>
      <c r="G34" s="46" t="s">
        <v>39</v>
      </c>
      <c r="H34" s="46">
        <f>VLOOKUP(G34,Saraksts!$H$2:$I$5,2,0)</f>
        <v>0.5</v>
      </c>
      <c r="I34" s="46" t="s">
        <v>38</v>
      </c>
      <c r="J34" s="46">
        <f>VLOOKUP(I34,Saraksts!$H$2:$I$5,2,0)</f>
        <v>1</v>
      </c>
      <c r="K34" s="46" t="s">
        <v>38</v>
      </c>
      <c r="L34" s="46">
        <f>VLOOKUP(K34,Saraksts!$H$2:$I$5,2,0)</f>
        <v>1</v>
      </c>
      <c r="M34" s="46" t="s">
        <v>191</v>
      </c>
      <c r="N34" s="46" t="str">
        <f>VLOOKUP(M34,Saraksts!$H$2:$I$5,2,0)</f>
        <v>-</v>
      </c>
      <c r="O34" s="46" t="s">
        <v>38</v>
      </c>
      <c r="P34" s="46">
        <f>VLOOKUP(O34,Saraksts!$H$2:$I$5,2,0)</f>
        <v>1</v>
      </c>
      <c r="Q34" s="46" t="s">
        <v>38</v>
      </c>
      <c r="R34" s="46">
        <f>VLOOKUP(Q34,Saraksts!$H$2:$I$5,2,0)</f>
        <v>1</v>
      </c>
      <c r="S34" s="46" t="s">
        <v>52</v>
      </c>
      <c r="T34" s="46">
        <f>VLOOKUP(S34,Saraksts!$H$2:$I$5,2,0)</f>
        <v>0</v>
      </c>
      <c r="U34" s="46" t="s">
        <v>319</v>
      </c>
      <c r="V34" s="46" t="str">
        <f>VLOOKUP(U34,Saraksts!$H$8:$I$9,2,0)</f>
        <v>-</v>
      </c>
      <c r="W34" s="46" t="s">
        <v>319</v>
      </c>
      <c r="X34" s="46" t="str">
        <f>VLOOKUP(W34,Saraksts!$H$8:$I$9,2,0)</f>
        <v>-</v>
      </c>
      <c r="Y34" s="48" t="s">
        <v>199</v>
      </c>
      <c r="Z34" s="49" t="s">
        <v>216</v>
      </c>
    </row>
    <row r="35" spans="1:26" x14ac:dyDescent="0.2">
      <c r="A35" s="58" t="s">
        <v>215</v>
      </c>
      <c r="B35" s="46">
        <f t="shared" si="2"/>
        <v>3</v>
      </c>
      <c r="C35" s="55">
        <f t="shared" si="5"/>
        <v>0.5</v>
      </c>
      <c r="D35" s="47" t="s">
        <v>214</v>
      </c>
      <c r="E35" s="60">
        <v>46224</v>
      </c>
      <c r="F35" s="47" t="s">
        <v>266</v>
      </c>
      <c r="G35" s="46" t="s">
        <v>52</v>
      </c>
      <c r="H35" s="46">
        <f>VLOOKUP(G35,Saraksts!$H$2:$I$5,2,0)</f>
        <v>0</v>
      </c>
      <c r="I35" s="46" t="s">
        <v>39</v>
      </c>
      <c r="J35" s="46">
        <f>VLOOKUP(I35,Saraksts!$H$2:$I$5,2,0)</f>
        <v>0.5</v>
      </c>
      <c r="K35" s="46" t="s">
        <v>38</v>
      </c>
      <c r="L35" s="46">
        <f>VLOOKUP(K35,Saraksts!$H$2:$I$5,2,0)</f>
        <v>1</v>
      </c>
      <c r="M35" s="46" t="s">
        <v>191</v>
      </c>
      <c r="N35" s="46" t="str">
        <f>VLOOKUP(M35,Saraksts!$H$2:$I$5,2,0)</f>
        <v>-</v>
      </c>
      <c r="O35" s="46" t="s">
        <v>38</v>
      </c>
      <c r="P35" s="46">
        <f>VLOOKUP(O35,Saraksts!$H$2:$I$5,2,0)</f>
        <v>1</v>
      </c>
      <c r="Q35" s="46" t="s">
        <v>39</v>
      </c>
      <c r="R35" s="46">
        <f>VLOOKUP(Q35,Saraksts!$H$2:$I$5,2,0)</f>
        <v>0.5</v>
      </c>
      <c r="S35" s="46" t="s">
        <v>52</v>
      </c>
      <c r="T35" s="46">
        <f>VLOOKUP(S35,Saraksts!$H$2:$I$5,2,0)</f>
        <v>0</v>
      </c>
      <c r="U35" s="46" t="s">
        <v>319</v>
      </c>
      <c r="V35" s="46" t="str">
        <f>VLOOKUP(U35,Saraksts!$H$8:$I$9,2,0)</f>
        <v>-</v>
      </c>
      <c r="W35" s="46" t="s">
        <v>319</v>
      </c>
      <c r="X35" s="46" t="str">
        <f>VLOOKUP(W35,Saraksts!$H$8:$I$9,2,0)</f>
        <v>-</v>
      </c>
      <c r="Y35" s="48" t="s">
        <v>194</v>
      </c>
      <c r="Z35" s="48" t="s">
        <v>213</v>
      </c>
    </row>
    <row r="36" spans="1:26" x14ac:dyDescent="0.2">
      <c r="A36" s="58" t="s">
        <v>212</v>
      </c>
      <c r="B36" s="46">
        <f t="shared" si="2"/>
        <v>4</v>
      </c>
      <c r="C36" s="55">
        <f t="shared" si="5"/>
        <v>0.66666666666666663</v>
      </c>
      <c r="D36" s="47" t="s">
        <v>211</v>
      </c>
      <c r="E36" s="60">
        <v>46224</v>
      </c>
      <c r="F36" s="47" t="s">
        <v>331</v>
      </c>
      <c r="G36" s="46" t="s">
        <v>52</v>
      </c>
      <c r="H36" s="46">
        <f>VLOOKUP(G36,Saraksts!$H$2:$I$5,2,0)</f>
        <v>0</v>
      </c>
      <c r="I36" s="46" t="s">
        <v>38</v>
      </c>
      <c r="J36" s="46">
        <f>VLOOKUP(I36,Saraksts!$H$2:$I$5,2,0)</f>
        <v>1</v>
      </c>
      <c r="K36" s="46" t="s">
        <v>38</v>
      </c>
      <c r="L36" s="46">
        <f>VLOOKUP(K36,Saraksts!$H$2:$I$5,2,0)</f>
        <v>1</v>
      </c>
      <c r="M36" s="46" t="s">
        <v>191</v>
      </c>
      <c r="N36" s="46" t="str">
        <f>VLOOKUP(M36,Saraksts!$H$2:$I$5,2,0)</f>
        <v>-</v>
      </c>
      <c r="O36" s="46" t="s">
        <v>38</v>
      </c>
      <c r="P36" s="46">
        <f>VLOOKUP(O36,Saraksts!$H$2:$I$5,2,0)</f>
        <v>1</v>
      </c>
      <c r="Q36" s="46" t="s">
        <v>38</v>
      </c>
      <c r="R36" s="46">
        <f>VLOOKUP(Q36,Saraksts!$H$2:$I$5,2,0)</f>
        <v>1</v>
      </c>
      <c r="S36" s="46" t="s">
        <v>52</v>
      </c>
      <c r="T36" s="46">
        <f>VLOOKUP(S36,Saraksts!$H$2:$I$5,2,0)</f>
        <v>0</v>
      </c>
      <c r="U36" s="46" t="s">
        <v>319</v>
      </c>
      <c r="V36" s="46" t="str">
        <f>VLOOKUP(U36,Saraksts!$H$8:$I$9,2,0)</f>
        <v>-</v>
      </c>
      <c r="W36" s="46" t="s">
        <v>319</v>
      </c>
      <c r="X36" s="46" t="str">
        <f>VLOOKUP(W36,Saraksts!$H$8:$I$9,2,0)</f>
        <v>-</v>
      </c>
      <c r="Y36" s="48" t="s">
        <v>199</v>
      </c>
    </row>
    <row r="37" spans="1:26" x14ac:dyDescent="0.2">
      <c r="A37" s="58" t="s">
        <v>210</v>
      </c>
      <c r="B37" s="46">
        <f t="shared" si="2"/>
        <v>1.5</v>
      </c>
      <c r="C37" s="55">
        <f t="shared" si="5"/>
        <v>0.25</v>
      </c>
      <c r="D37" s="47" t="s">
        <v>209</v>
      </c>
      <c r="E37" s="60">
        <v>46224</v>
      </c>
      <c r="F37" s="47" t="s">
        <v>266</v>
      </c>
      <c r="G37" s="46" t="s">
        <v>52</v>
      </c>
      <c r="H37" s="46">
        <f>VLOOKUP(G37,Saraksts!$H$2:$I$5,2,0)</f>
        <v>0</v>
      </c>
      <c r="I37" s="46" t="s">
        <v>39</v>
      </c>
      <c r="J37" s="46">
        <f>VLOOKUP(I37,Saraksts!$H$2:$I$5,2,0)</f>
        <v>0.5</v>
      </c>
      <c r="K37" s="46" t="s">
        <v>39</v>
      </c>
      <c r="L37" s="46">
        <f>VLOOKUP(K37,Saraksts!$H$2:$I$5,2,0)</f>
        <v>0.5</v>
      </c>
      <c r="M37" s="46" t="s">
        <v>191</v>
      </c>
      <c r="N37" s="46" t="str">
        <f>VLOOKUP(M37,Saraksts!$H$2:$I$5,2,0)</f>
        <v>-</v>
      </c>
      <c r="O37" s="46" t="s">
        <v>52</v>
      </c>
      <c r="P37" s="46">
        <f>VLOOKUP(O37,Saraksts!$H$2:$I$5,2,0)</f>
        <v>0</v>
      </c>
      <c r="Q37" s="46" t="s">
        <v>39</v>
      </c>
      <c r="R37" s="46">
        <f>VLOOKUP(Q37,Saraksts!$H$2:$I$5,2,0)</f>
        <v>0.5</v>
      </c>
      <c r="S37" s="46" t="s">
        <v>52</v>
      </c>
      <c r="T37" s="46">
        <f>VLOOKUP(S37,Saraksts!$H$2:$I$5,2,0)</f>
        <v>0</v>
      </c>
      <c r="U37" s="46" t="s">
        <v>319</v>
      </c>
      <c r="V37" s="46" t="str">
        <f>VLOOKUP(U37,Saraksts!$H$8:$I$9,2,0)</f>
        <v>-</v>
      </c>
      <c r="W37" s="46" t="s">
        <v>319</v>
      </c>
      <c r="X37" s="46" t="str">
        <f>VLOOKUP(W37,Saraksts!$H$8:$I$9,2,0)</f>
        <v>-</v>
      </c>
      <c r="Y37" s="48" t="s">
        <v>194</v>
      </c>
    </row>
    <row r="38" spans="1:26" x14ac:dyDescent="0.2">
      <c r="A38" s="58" t="s">
        <v>208</v>
      </c>
      <c r="B38" s="46">
        <f t="shared" si="2"/>
        <v>5</v>
      </c>
      <c r="C38" s="55">
        <f t="shared" si="5"/>
        <v>0.83333333333333337</v>
      </c>
      <c r="D38" s="47" t="s">
        <v>207</v>
      </c>
      <c r="E38" s="60">
        <v>46224</v>
      </c>
      <c r="F38" s="47" t="s">
        <v>332</v>
      </c>
      <c r="G38" s="46" t="s">
        <v>39</v>
      </c>
      <c r="H38" s="46">
        <f>VLOOKUP(G38,Saraksts!$H$2:$I$5,2,0)</f>
        <v>0.5</v>
      </c>
      <c r="I38" s="46" t="s">
        <v>38</v>
      </c>
      <c r="J38" s="46">
        <f>VLOOKUP(I38,Saraksts!$H$2:$I$5,2,0)</f>
        <v>1</v>
      </c>
      <c r="K38" s="46" t="s">
        <v>38</v>
      </c>
      <c r="L38" s="46">
        <f>VLOOKUP(K38,Saraksts!$H$2:$I$5,2,0)</f>
        <v>1</v>
      </c>
      <c r="M38" s="46" t="s">
        <v>191</v>
      </c>
      <c r="N38" s="46" t="str">
        <f>VLOOKUP(M38,Saraksts!$H$2:$I$5,2,0)</f>
        <v>-</v>
      </c>
      <c r="O38" s="46" t="s">
        <v>38</v>
      </c>
      <c r="P38" s="46">
        <f>VLOOKUP(O38,Saraksts!$H$2:$I$5,2,0)</f>
        <v>1</v>
      </c>
      <c r="Q38" s="46" t="s">
        <v>38</v>
      </c>
      <c r="R38" s="46">
        <f>VLOOKUP(Q38,Saraksts!$H$2:$I$5,2,0)</f>
        <v>1</v>
      </c>
      <c r="S38" s="46" t="s">
        <v>39</v>
      </c>
      <c r="T38" s="46">
        <f>VLOOKUP(S38,Saraksts!$H$2:$I$5,2,0)</f>
        <v>0.5</v>
      </c>
      <c r="U38" s="46" t="s">
        <v>319</v>
      </c>
      <c r="V38" s="46" t="str">
        <f>VLOOKUP(U38,Saraksts!$H$8:$I$9,2,0)</f>
        <v>-</v>
      </c>
      <c r="W38" s="46" t="s">
        <v>319</v>
      </c>
      <c r="X38" s="46" t="str">
        <f>VLOOKUP(W38,Saraksts!$H$8:$I$9,2,0)</f>
        <v>-</v>
      </c>
      <c r="Y38" s="48" t="s">
        <v>199</v>
      </c>
    </row>
    <row r="39" spans="1:26" x14ac:dyDescent="0.2">
      <c r="A39" s="58" t="s">
        <v>206</v>
      </c>
      <c r="B39" s="46">
        <f t="shared" si="2"/>
        <v>6</v>
      </c>
      <c r="C39" s="55">
        <f t="shared" si="5"/>
        <v>1</v>
      </c>
      <c r="D39" s="47" t="s">
        <v>205</v>
      </c>
      <c r="E39" s="60">
        <v>46224</v>
      </c>
      <c r="F39" s="47" t="s">
        <v>333</v>
      </c>
      <c r="G39" s="46" t="s">
        <v>38</v>
      </c>
      <c r="H39" s="46">
        <f>VLOOKUP(G39,Saraksts!$H$2:$I$5,2,0)</f>
        <v>1</v>
      </c>
      <c r="I39" s="46" t="s">
        <v>38</v>
      </c>
      <c r="J39" s="46">
        <f>VLOOKUP(I39,Saraksts!$H$2:$I$5,2,0)</f>
        <v>1</v>
      </c>
      <c r="K39" s="46" t="s">
        <v>38</v>
      </c>
      <c r="L39" s="46">
        <f>VLOOKUP(K39,Saraksts!$H$2:$I$5,2,0)</f>
        <v>1</v>
      </c>
      <c r="M39" s="46" t="s">
        <v>191</v>
      </c>
      <c r="N39" s="46" t="str">
        <f>VLOOKUP(M39,Saraksts!$H$2:$I$5,2,0)</f>
        <v>-</v>
      </c>
      <c r="O39" s="46" t="s">
        <v>38</v>
      </c>
      <c r="P39" s="46">
        <f>VLOOKUP(O39,Saraksts!$H$2:$I$5,2,0)</f>
        <v>1</v>
      </c>
      <c r="Q39" s="46" t="s">
        <v>38</v>
      </c>
      <c r="R39" s="46">
        <f>VLOOKUP(Q39,Saraksts!$H$2:$I$5,2,0)</f>
        <v>1</v>
      </c>
      <c r="S39" s="46" t="s">
        <v>38</v>
      </c>
      <c r="T39" s="46">
        <f>VLOOKUP(S39,Saraksts!$H$2:$I$5,2,0)</f>
        <v>1</v>
      </c>
      <c r="U39" s="46" t="s">
        <v>190</v>
      </c>
      <c r="V39" s="46" t="str">
        <f>VLOOKUP(U39,Saraksts!$H$8:$I$9,2,0)</f>
        <v>√</v>
      </c>
      <c r="W39" s="46" t="s">
        <v>190</v>
      </c>
      <c r="X39" s="46" t="str">
        <f>VLOOKUP(W39,Saraksts!$H$8:$I$9,2,0)</f>
        <v>√</v>
      </c>
      <c r="Y39" s="48" t="s">
        <v>199</v>
      </c>
    </row>
    <row r="40" spans="1:26" x14ac:dyDescent="0.2">
      <c r="A40" s="58" t="s">
        <v>204</v>
      </c>
      <c r="B40" s="46">
        <f t="shared" si="2"/>
        <v>1</v>
      </c>
      <c r="C40" s="55">
        <f t="shared" si="5"/>
        <v>0.16666666666666666</v>
      </c>
      <c r="D40" s="47" t="s">
        <v>203</v>
      </c>
      <c r="E40" s="60">
        <v>46224</v>
      </c>
      <c r="F40" s="47" t="s">
        <v>266</v>
      </c>
      <c r="G40" s="46" t="s">
        <v>52</v>
      </c>
      <c r="H40" s="46">
        <f>VLOOKUP(G40,Saraksts!$H$2:$I$5,2,0)</f>
        <v>0</v>
      </c>
      <c r="I40" s="46" t="s">
        <v>39</v>
      </c>
      <c r="J40" s="46">
        <f>VLOOKUP(I40,Saraksts!$H$2:$I$5,2,0)</f>
        <v>0.5</v>
      </c>
      <c r="K40" s="46" t="s">
        <v>52</v>
      </c>
      <c r="L40" s="46">
        <f>VLOOKUP(K40,Saraksts!$H$2:$I$5,2,0)</f>
        <v>0</v>
      </c>
      <c r="M40" s="46" t="s">
        <v>191</v>
      </c>
      <c r="N40" s="46" t="str">
        <f>VLOOKUP(M40,Saraksts!$H$2:$I$5,2,0)</f>
        <v>-</v>
      </c>
      <c r="O40" s="46" t="s">
        <v>52</v>
      </c>
      <c r="P40" s="46">
        <f>VLOOKUP(O40,Saraksts!$H$2:$I$5,2,0)</f>
        <v>0</v>
      </c>
      <c r="Q40" s="46" t="s">
        <v>39</v>
      </c>
      <c r="R40" s="46">
        <f>VLOOKUP(Q40,Saraksts!$H$2:$I$5,2,0)</f>
        <v>0.5</v>
      </c>
      <c r="S40" s="46" t="s">
        <v>52</v>
      </c>
      <c r="T40" s="46">
        <f>VLOOKUP(S40,Saraksts!$H$2:$I$5,2,0)</f>
        <v>0</v>
      </c>
      <c r="U40" s="46" t="s">
        <v>319</v>
      </c>
      <c r="V40" s="46" t="str">
        <f>VLOOKUP(U40,Saraksts!$H$8:$I$9,2,0)</f>
        <v>-</v>
      </c>
      <c r="W40" s="46" t="s">
        <v>319</v>
      </c>
      <c r="X40" s="46" t="str">
        <f>VLOOKUP(W40,Saraksts!$H$8:$I$9,2,0)</f>
        <v>-</v>
      </c>
      <c r="Y40" s="48" t="s">
        <v>194</v>
      </c>
      <c r="Z40" s="48" t="s">
        <v>202</v>
      </c>
    </row>
    <row r="41" spans="1:26" x14ac:dyDescent="0.2">
      <c r="A41" s="58" t="s">
        <v>201</v>
      </c>
      <c r="B41" s="46">
        <f t="shared" si="2"/>
        <v>5</v>
      </c>
      <c r="C41" s="55">
        <f t="shared" si="5"/>
        <v>0.83333333333333337</v>
      </c>
      <c r="D41" s="47" t="s">
        <v>200</v>
      </c>
      <c r="E41" s="60">
        <v>46224</v>
      </c>
      <c r="F41" s="47" t="s">
        <v>266</v>
      </c>
      <c r="G41" s="46" t="s">
        <v>39</v>
      </c>
      <c r="H41" s="46">
        <f>VLOOKUP(G41,Saraksts!$H$2:$I$5,2,0)</f>
        <v>0.5</v>
      </c>
      <c r="I41" s="46" t="s">
        <v>38</v>
      </c>
      <c r="J41" s="46">
        <f>VLOOKUP(I41,Saraksts!$H$2:$I$5,2,0)</f>
        <v>1</v>
      </c>
      <c r="K41" s="46" t="s">
        <v>38</v>
      </c>
      <c r="L41" s="46">
        <f>VLOOKUP(K41,Saraksts!$H$2:$I$5,2,0)</f>
        <v>1</v>
      </c>
      <c r="M41" s="46" t="s">
        <v>191</v>
      </c>
      <c r="N41" s="46" t="str">
        <f>VLOOKUP(M41,Saraksts!$H$2:$I$5,2,0)</f>
        <v>-</v>
      </c>
      <c r="O41" s="46" t="s">
        <v>38</v>
      </c>
      <c r="P41" s="46">
        <f>VLOOKUP(O41,Saraksts!$H$2:$I$5,2,0)</f>
        <v>1</v>
      </c>
      <c r="Q41" s="46" t="s">
        <v>38</v>
      </c>
      <c r="R41" s="46">
        <f>VLOOKUP(Q41,Saraksts!$H$2:$I$5,2,0)</f>
        <v>1</v>
      </c>
      <c r="S41" s="46" t="s">
        <v>39</v>
      </c>
      <c r="T41" s="46">
        <f>VLOOKUP(S41,Saraksts!$H$2:$I$5,2,0)</f>
        <v>0.5</v>
      </c>
      <c r="U41" s="46" t="s">
        <v>190</v>
      </c>
      <c r="V41" s="46" t="str">
        <f>VLOOKUP(U41,Saraksts!$H$8:$I$9,2,0)</f>
        <v>√</v>
      </c>
      <c r="W41" s="46" t="s">
        <v>190</v>
      </c>
      <c r="X41" s="46" t="str">
        <f>VLOOKUP(W41,Saraksts!$H$8:$I$9,2,0)</f>
        <v>√</v>
      </c>
      <c r="Y41" s="48" t="s">
        <v>199</v>
      </c>
    </row>
    <row r="42" spans="1:26" x14ac:dyDescent="0.2">
      <c r="A42" s="58" t="s">
        <v>198</v>
      </c>
      <c r="B42" s="46">
        <f t="shared" si="2"/>
        <v>1.5</v>
      </c>
      <c r="C42" s="55">
        <f t="shared" si="5"/>
        <v>0.25</v>
      </c>
      <c r="D42" s="47" t="s">
        <v>197</v>
      </c>
      <c r="E42" s="60">
        <v>46224</v>
      </c>
      <c r="F42" s="47" t="s">
        <v>334</v>
      </c>
      <c r="G42" s="46" t="s">
        <v>39</v>
      </c>
      <c r="H42" s="46">
        <f>VLOOKUP(G42,Saraksts!$H$2:$I$5,2,0)</f>
        <v>0.5</v>
      </c>
      <c r="I42" s="46" t="s">
        <v>39</v>
      </c>
      <c r="J42" s="46">
        <f>VLOOKUP(I42,Saraksts!$H$2:$I$5,2,0)</f>
        <v>0.5</v>
      </c>
      <c r="K42" s="46" t="s">
        <v>52</v>
      </c>
      <c r="L42" s="46">
        <f>VLOOKUP(K42,Saraksts!$H$2:$I$5,2,0)</f>
        <v>0</v>
      </c>
      <c r="M42" s="46" t="s">
        <v>191</v>
      </c>
      <c r="N42" s="46" t="str">
        <f>VLOOKUP(M42,Saraksts!$H$2:$I$5,2,0)</f>
        <v>-</v>
      </c>
      <c r="O42" s="46" t="s">
        <v>52</v>
      </c>
      <c r="P42" s="46">
        <f>VLOOKUP(O42,Saraksts!$H$2:$I$5,2,0)</f>
        <v>0</v>
      </c>
      <c r="Q42" s="46" t="s">
        <v>52</v>
      </c>
      <c r="R42" s="46">
        <f>VLOOKUP(Q42,Saraksts!$H$2:$I$5,2,0)</f>
        <v>0</v>
      </c>
      <c r="S42" s="46" t="s">
        <v>39</v>
      </c>
      <c r="T42" s="46">
        <f>VLOOKUP(S42,Saraksts!$H$2:$I$5,2,0)</f>
        <v>0.5</v>
      </c>
      <c r="U42" s="46" t="s">
        <v>319</v>
      </c>
      <c r="V42" s="46" t="str">
        <f>VLOOKUP(U42,Saraksts!$H$8:$I$9,2,0)</f>
        <v>-</v>
      </c>
      <c r="W42" s="46" t="s">
        <v>319</v>
      </c>
      <c r="X42" s="46" t="str">
        <f>VLOOKUP(W42,Saraksts!$H$8:$I$9,2,0)</f>
        <v>-</v>
      </c>
      <c r="Y42" s="48" t="s">
        <v>194</v>
      </c>
      <c r="Z42" s="48" t="s">
        <v>335</v>
      </c>
    </row>
    <row r="43" spans="1:26" x14ac:dyDescent="0.2">
      <c r="A43" s="58" t="s">
        <v>196</v>
      </c>
      <c r="B43" s="46">
        <f t="shared" si="2"/>
        <v>5</v>
      </c>
      <c r="C43" s="55">
        <f t="shared" si="5"/>
        <v>0.83333333333333337</v>
      </c>
      <c r="D43" s="47" t="s">
        <v>195</v>
      </c>
      <c r="E43" s="60">
        <v>46224</v>
      </c>
      <c r="F43" s="47" t="s">
        <v>266</v>
      </c>
      <c r="G43" s="46" t="s">
        <v>39</v>
      </c>
      <c r="H43" s="46">
        <f>VLOOKUP(G43,Saraksts!$H$2:$I$5,2,0)</f>
        <v>0.5</v>
      </c>
      <c r="I43" s="46" t="s">
        <v>38</v>
      </c>
      <c r="J43" s="46">
        <f>VLOOKUP(I43,Saraksts!$H$2:$I$5,2,0)</f>
        <v>1</v>
      </c>
      <c r="K43" s="46" t="s">
        <v>38</v>
      </c>
      <c r="L43" s="46">
        <f>VLOOKUP(K43,Saraksts!$H$2:$I$5,2,0)</f>
        <v>1</v>
      </c>
      <c r="M43" s="46" t="s">
        <v>191</v>
      </c>
      <c r="N43" s="46" t="str">
        <f>VLOOKUP(M43,Saraksts!$H$2:$I$5,2,0)</f>
        <v>-</v>
      </c>
      <c r="O43" s="46" t="s">
        <v>38</v>
      </c>
      <c r="P43" s="46">
        <f>VLOOKUP(O43,Saraksts!$H$2:$I$5,2,0)</f>
        <v>1</v>
      </c>
      <c r="Q43" s="46" t="s">
        <v>39</v>
      </c>
      <c r="R43" s="46">
        <f>VLOOKUP(Q43,Saraksts!$H$2:$I$5,2,0)</f>
        <v>0.5</v>
      </c>
      <c r="S43" s="46" t="s">
        <v>38</v>
      </c>
      <c r="T43" s="46">
        <f>VLOOKUP(S43,Saraksts!$H$2:$I$5,2,0)</f>
        <v>1</v>
      </c>
      <c r="U43" s="46" t="s">
        <v>319</v>
      </c>
      <c r="V43" s="46" t="str">
        <f>VLOOKUP(U43,Saraksts!$H$8:$I$9,2,0)</f>
        <v>-</v>
      </c>
      <c r="W43" s="46" t="s">
        <v>319</v>
      </c>
      <c r="X43" s="46" t="str">
        <f>VLOOKUP(W43,Saraksts!$H$8:$I$9,2,0)</f>
        <v>-</v>
      </c>
      <c r="Y43" s="48" t="s">
        <v>194</v>
      </c>
    </row>
    <row r="44" spans="1:26" x14ac:dyDescent="0.2">
      <c r="A44" s="58" t="s">
        <v>193</v>
      </c>
      <c r="B44" s="46">
        <f t="shared" si="2"/>
        <v>5</v>
      </c>
      <c r="C44" s="55">
        <f t="shared" si="3"/>
        <v>0.7142857142857143</v>
      </c>
      <c r="D44" s="61" t="s">
        <v>192</v>
      </c>
      <c r="E44" s="60">
        <v>46224</v>
      </c>
      <c r="F44" s="47" t="s">
        <v>266</v>
      </c>
      <c r="G44" s="46" t="s">
        <v>52</v>
      </c>
      <c r="H44" s="46">
        <f>VLOOKUP(G44,Saraksts!$H$2:$I$5,2,0)</f>
        <v>0</v>
      </c>
      <c r="I44" s="46" t="s">
        <v>38</v>
      </c>
      <c r="J44" s="46">
        <f>VLOOKUP(I44,Saraksts!$H$2:$I$5,2,0)</f>
        <v>1</v>
      </c>
      <c r="K44" s="46" t="s">
        <v>38</v>
      </c>
      <c r="L44" s="46">
        <f>VLOOKUP(K44,Saraksts!$H$2:$I$5,2,0)</f>
        <v>1</v>
      </c>
      <c r="M44" s="46" t="s">
        <v>38</v>
      </c>
      <c r="N44" s="46">
        <f>VLOOKUP(M44,Saraksts!$H$2:$I$5,2,0)</f>
        <v>1</v>
      </c>
      <c r="O44" s="46" t="s">
        <v>52</v>
      </c>
      <c r="P44" s="46">
        <f>VLOOKUP(O44,Saraksts!$H$2:$I$5,2,0)</f>
        <v>0</v>
      </c>
      <c r="Q44" s="46" t="s">
        <v>38</v>
      </c>
      <c r="R44" s="46">
        <f>VLOOKUP(Q44,Saraksts!$H$2:$I$5,2,0)</f>
        <v>1</v>
      </c>
      <c r="S44" s="46" t="s">
        <v>38</v>
      </c>
      <c r="T44" s="46">
        <f>VLOOKUP(S44,Saraksts!$H$2:$I$5,2,0)</f>
        <v>1</v>
      </c>
      <c r="U44" s="46" t="s">
        <v>319</v>
      </c>
      <c r="V44" s="46" t="str">
        <f>VLOOKUP(U44,Saraksts!$H$8:$I$9,2,0)</f>
        <v>-</v>
      </c>
      <c r="W44" s="46" t="s">
        <v>319</v>
      </c>
      <c r="X44" s="46" t="str">
        <f>VLOOKUP(W44,Saraksts!$H$8:$I$9,2,0)</f>
        <v>-</v>
      </c>
      <c r="Y44" s="48" t="s">
        <v>194</v>
      </c>
    </row>
  </sheetData>
  <autoFilter ref="A1:Z44" xr:uid="{27CBA059-BE76-4DA9-817C-74A8315C81EC}"/>
  <hyperlinks>
    <hyperlink ref="A3" r:id="rId1" display="https://www.aizkraukle.lv/lv/kapitalsabiedribas" xr:uid="{D0C7F302-E27D-46B1-92B6-635BE2FD9B9D}"/>
    <hyperlink ref="A4" r:id="rId2" xr:uid="{24CAAF30-5B2E-4B86-8CDA-C83872489765}"/>
    <hyperlink ref="A5" r:id="rId3" xr:uid="{CB816BA9-10DF-4331-AF9A-09C395FC09D1}"/>
    <hyperlink ref="A2" r:id="rId4" display="https://www.adazunovads.lv/lv/kapitalsabiedribas-1" xr:uid="{49049D3E-73B4-4E3B-BE47-F64E3FB11FB2}"/>
    <hyperlink ref="A6" r:id="rId5" display="https://www.balvi.lv/lv/kapitalsabiedribas" xr:uid="{2B41BD04-7016-403A-9A18-26DD2DB2804F}"/>
    <hyperlink ref="A7" r:id="rId6" display="https://www.bauskasnovads.lv/lv/kapitalsabiedribas" xr:uid="{825EEB26-E5EF-4EF9-BD45-236A3ABE6BD4}"/>
    <hyperlink ref="A8" r:id="rId7" display="https://www.cesis.lv/lv/pasvaldiba/informacija/kapitalsabiedribas-biedribas/" xr:uid="{225AD077-A479-46F2-B679-D630976004B5}"/>
    <hyperlink ref="A9" r:id="rId8" xr:uid="{3F003F64-66F6-427F-8090-892AFC000161}"/>
    <hyperlink ref="A10" r:id="rId9" display="https://www.dkn.lv/lv/kapitalsabiedribas" xr:uid="{35E667CD-69EC-4622-BECD-4F51F9ED0FBA}"/>
    <hyperlink ref="A11" r:id="rId10" display="https://www.dobele.lv/lv/strukturvieniba/pasvaldibas-kapitalsabiedribas" xr:uid="{F46619EC-4222-4752-B08E-F116AA959B37}"/>
    <hyperlink ref="A12" r:id="rId11" display="https://www.gulbene.lv/lv/strukturvieniba/gulbenes-novada-pasvaldibas-kapitalsabiedribas" xr:uid="{F34D4168-7724-4C2B-97B7-6CA8F24A69E9}"/>
    <hyperlink ref="A14" r:id="rId12" display="https://www.jelgavasnovads.lv/lv/kapitalsabiedribas" xr:uid="{850CF59D-9018-410D-BB85-9EF3ADABF479}"/>
    <hyperlink ref="A15" r:id="rId13" display="https://www.jelgava.lv/pasvaldibas-iestades-un-kapitalsabiedribas/" xr:uid="{A05FA7A5-9074-41F7-AD3C-5309022D445F}"/>
    <hyperlink ref="A13" r:id="rId14" display="https://www.jekabpils.lv/lv/kapitalsabiedribas" xr:uid="{1F61DEEF-A091-4A53-9B52-A8F6CD0BD013}"/>
    <hyperlink ref="A16" r:id="rId15" display="https://www.jurmala.lv/lv/kapitalsabiedribas" xr:uid="{5F3F6114-5003-4213-BD4C-8E2AC4B9FBEE}"/>
    <hyperlink ref="A17" r:id="rId16" display="https://www.kraslava.lv/lv/kapitalsabiedribas" xr:uid="{52A888CC-8ECD-49A0-B4AA-D1F6989A1C1F}"/>
    <hyperlink ref="A18" r:id="rId17" xr:uid="{9351A076-F92A-46FC-86AF-1B68E8066797}"/>
    <hyperlink ref="A19" r:id="rId18" xr:uid="{850999F7-6928-498C-A00F-F4E585E44911}"/>
    <hyperlink ref="A21" r:id="rId19" display="https://www.limbazunovads.lv/lv/kapitalsabiedribas" xr:uid="{A9FDD84B-AE29-4B71-8A27-801C98AB8ADF}"/>
    <hyperlink ref="A22" r:id="rId20" display="https://www.livani.lv/lv/kapitalsabiedribas" xr:uid="{B1758B2C-034A-4C93-A03B-DE229D5AE88B}"/>
    <hyperlink ref="A23" r:id="rId21" display="https://www.ludzasnovads.lv/lv/kapitalsabiedribas" xr:uid="{770DD5C8-8174-49FE-86D7-0A0B514C2EE8}"/>
    <hyperlink ref="A25" r:id="rId22" xr:uid="{FFD37D46-CEB0-4DE8-BF45-DEFE1FFCEFE6}"/>
    <hyperlink ref="A26" r:id="rId23" display="https://www.ogresnovads.lv/lv/kapitalsabiedribas" xr:uid="{8A3319AB-1D2C-4309-A1DA-C31FC3344E85}"/>
    <hyperlink ref="A27" r:id="rId24" display="https://www.olaine.lv/lv" xr:uid="{C579A30F-75B6-4A1F-82FC-F18DD3D4CEF1}"/>
    <hyperlink ref="A28" r:id="rId25" display="https://www.preili.lv/lv/kapitalsabiedribas" xr:uid="{AA6B1A65-9E87-4EF7-8E7D-AEB32012D806}"/>
    <hyperlink ref="A29" r:id="rId26" display="https://rezeknesnovads.lv/pasvaldiba/kapitalsabiedribas/" xr:uid="{EC7ECAE6-C553-49A6-9AB8-5D4CABE08B50}"/>
    <hyperlink ref="A30" r:id="rId27" display="https://rezekne.lv/par-kapitalsabiedribam/" xr:uid="{A0B9AE8D-761F-49C4-BD17-D7694CE8A218}"/>
    <hyperlink ref="A31" r:id="rId28" display="https://www.riga.lv/lv/kapitalsabiedribas" xr:uid="{A76732ED-CB51-4895-B50C-58157EAE0614}"/>
    <hyperlink ref="A32" r:id="rId29" display="https://www.ropazi.lv/lv/kapitalsabiedribas-un-pasvaldibas-agenturas" xr:uid="{AE542865-7D6D-4145-9590-0CE8D7DBC7EF}"/>
    <hyperlink ref="A33" r:id="rId30" xr:uid="{6FA7B97D-FDED-4CEB-BACC-F6FDAEB09F05}"/>
    <hyperlink ref="A34" r:id="rId31" display="https://www.saldus.lv/pasvaldiba/kapitalsabiedribas/" xr:uid="{A66B8567-52BC-4BC1-8CAB-7CA8A7F4CE79}"/>
    <hyperlink ref="A35" r:id="rId32" display="https://saulkrasti.lv/pasvaldiba/pasvaldibas-kapitalsabiedribas/sia-zaao/" xr:uid="{86D7C5F8-B6EF-4FBD-B4E4-0E13680A94E9}"/>
    <hyperlink ref="A37" r:id="rId33" display="https://www.smiltenesnovads.lv/lv/kapitalsabiedribas" xr:uid="{D3D29F55-A083-4EFD-883D-C5ACD318F4ED}"/>
    <hyperlink ref="A38" r:id="rId34" display="https://www.talsunovads.lv/lv/kapitalsabiedribas" xr:uid="{5483966A-818B-4660-9CB9-0B17D5D92D14}"/>
    <hyperlink ref="A39" r:id="rId35" display="https://www.tukums.lv/lv/kapitalsabiedribas-0" xr:uid="{FEF1C690-95EF-4ACA-8EC2-6F78DB186ABA}"/>
    <hyperlink ref="A40" r:id="rId36" display="https://www.valka.lv/lv/kapitalsabiedribas" xr:uid="{A8AE3687-B1F2-4A6E-A294-BD9FB42BDDAC}"/>
    <hyperlink ref="A41" r:id="rId37" display="https://www.valmierasnovads.lv/pasvaldiba/par-pasvaldibu/kapitalsabiedribas/" xr:uid="{D6A6B926-A10C-4F03-80A7-9294378C2A1A}"/>
    <hyperlink ref="A42" r:id="rId38" xr:uid="{B5CF5A64-DF3E-4223-8470-86E8FBFA4CD8}"/>
    <hyperlink ref="A43" r:id="rId39" xr:uid="{F1CAE1A7-409A-4C35-A595-DD677303CC10}"/>
    <hyperlink ref="A44" r:id="rId40" display="https://www.ventspils.lv/pasvaldibas-parvaldes-struktura/kapitalsabiedribas/" xr:uid="{B70775B8-4F85-464F-A2EE-272E6A7880AE}"/>
    <hyperlink ref="A24" r:id="rId41" xr:uid="{52641A46-D921-4FF3-B65F-F4BAAC380255}"/>
    <hyperlink ref="A20" r:id="rId42" display="https://www.liepaja.lv/publiskojama-informacija-par-kapitalsabiedribam/" xr:uid="{3F7403BE-4085-4326-A369-41AA66612E66}"/>
    <hyperlink ref="A36" r:id="rId43" xr:uid="{BE2F2909-60CE-41CE-B910-88E7790124D2}"/>
  </hyperlinks>
  <pageMargins left="0.7" right="0.7" top="0.75" bottom="0.75" header="0.3" footer="0.3"/>
  <pageSetup paperSize="9" orientation="portrait" r:id="rId44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6C72B5C7-1B65-48FE-84A9-82590026E2C8}">
            <x14:iconSet custom="1">
              <x14:cfvo type="percent">
                <xm:f>0</xm:f>
              </x14:cfvo>
              <x14:cfvo type="percent">
                <xm:f>30</xm:f>
              </x14:cfvo>
              <x14:cfvo type="percent">
                <xm:f>74</xm:f>
              </x14:cfvo>
              <x14:cfIcon iconSet="3TrafficLights1" iconId="0"/>
              <x14:cfIcon iconSet="4RedToBlack" iconId="2"/>
              <x14:cfIcon iconSet="3TrafficLights1" iconId="2"/>
            </x14:iconSet>
          </x14:cfRule>
          <xm:sqref>C1:C1048576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EE6D0D9-0A8F-43A8-95C7-A81A5736701D}">
          <x14:formula1>
            <xm:f>Saraksts!$H$8:$H$9</xm:f>
          </x14:formula1>
          <xm:sqref>U2:U44 W2:W44</xm:sqref>
        </x14:dataValidation>
        <x14:dataValidation type="list" allowBlank="1" showInputMessage="1" showErrorMessage="1" xr:uid="{47CFA72C-B2EC-410E-86F9-3B19435C6CAC}">
          <x14:formula1>
            <xm:f>Saraksts!$H$2:$H$5</xm:f>
          </x14:formula1>
          <xm:sqref>S2:S44 K2:K44 M2:M44 O2:O44 I2:I44 G2:G44 Q2:Q5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8D9C5-8382-4BDA-92F2-4630BF9D90F2}">
  <sheetPr>
    <tabColor theme="4" tint="-0.249977111117893"/>
  </sheetPr>
  <dimension ref="A1:AY16"/>
  <sheetViews>
    <sheetView showGridLines="0" zoomScale="90" zoomScaleNormal="90" workbookViewId="0">
      <selection activeCell="B2" sqref="B2"/>
    </sheetView>
  </sheetViews>
  <sheetFormatPr defaultColWidth="8.85546875" defaultRowHeight="12" x14ac:dyDescent="0.2"/>
  <cols>
    <col min="1" max="2" width="8.85546875" style="8"/>
    <col min="3" max="3" width="10" style="8" customWidth="1"/>
    <col min="4" max="4" width="25.140625" style="8" customWidth="1"/>
    <col min="5" max="5" width="13.42578125" style="8" customWidth="1"/>
    <col min="6" max="6" width="41" style="8" customWidth="1"/>
    <col min="7" max="7" width="11.28515625" style="8" customWidth="1"/>
    <col min="8" max="8" width="14.140625" style="8" customWidth="1"/>
    <col min="9" max="9" width="14.85546875" style="8" customWidth="1"/>
    <col min="10" max="10" width="11.42578125" style="8" customWidth="1"/>
    <col min="11" max="11" width="14.5703125" style="8" customWidth="1"/>
    <col min="12" max="12" width="14.140625" style="8" customWidth="1"/>
    <col min="13" max="13" width="11.5703125" style="8" customWidth="1"/>
    <col min="14" max="14" width="12.5703125" style="8" customWidth="1"/>
    <col min="15" max="15" width="12.28515625" style="8" customWidth="1"/>
    <col min="16" max="16" width="11.42578125" style="8" customWidth="1"/>
    <col min="17" max="17" width="10.28515625" style="8" customWidth="1"/>
    <col min="18" max="18" width="8.85546875" style="8"/>
    <col min="19" max="19" width="11.42578125" style="8" customWidth="1"/>
    <col min="20" max="20" width="14.7109375" style="8" customWidth="1"/>
    <col min="21" max="21" width="14.42578125" style="8" customWidth="1"/>
    <col min="22" max="22" width="13.5703125" style="8" customWidth="1"/>
    <col min="23" max="23" width="14.42578125" style="8" customWidth="1"/>
    <col min="24" max="24" width="19.140625" style="8" customWidth="1"/>
    <col min="25" max="25" width="94.7109375" style="45" customWidth="1"/>
    <col min="26" max="26" width="11.28515625" style="8" hidden="1" customWidth="1"/>
    <col min="27" max="27" width="14.140625" style="8" hidden="1" customWidth="1"/>
    <col min="28" max="28" width="14.85546875" style="8" hidden="1" customWidth="1"/>
    <col min="29" max="29" width="11.42578125" style="8" hidden="1" customWidth="1"/>
    <col min="30" max="30" width="14.5703125" style="8" hidden="1" customWidth="1"/>
    <col min="31" max="31" width="14.140625" style="8" hidden="1" customWidth="1"/>
    <col min="32" max="32" width="11.5703125" style="8" hidden="1" customWidth="1"/>
    <col min="33" max="33" width="11.42578125" style="8" hidden="1" customWidth="1"/>
    <col min="34" max="34" width="10.7109375" style="8" hidden="1" customWidth="1"/>
    <col min="35" max="35" width="11.42578125" style="8" hidden="1" customWidth="1"/>
    <col min="36" max="36" width="10.28515625" style="8" hidden="1" customWidth="1"/>
    <col min="37" max="37" width="8.85546875" style="8" hidden="1" customWidth="1"/>
    <col min="38" max="38" width="11.42578125" style="8" hidden="1" customWidth="1"/>
    <col min="39" max="39" width="14.7109375" style="8" hidden="1" customWidth="1"/>
    <col min="40" max="40" width="14.42578125" style="8" hidden="1" customWidth="1"/>
    <col min="41" max="41" width="13.5703125" style="8" hidden="1" customWidth="1"/>
    <col min="42" max="42" width="15.28515625" style="8" hidden="1" customWidth="1"/>
    <col min="43" max="43" width="12.42578125" style="8" hidden="1" customWidth="1"/>
    <col min="44" max="44" width="14.42578125" style="8" hidden="1" customWidth="1"/>
    <col min="45" max="45" width="12.140625" style="8" hidden="1" customWidth="1"/>
    <col min="46" max="46" width="15.5703125" style="8" hidden="1" customWidth="1"/>
    <col min="47" max="47" width="17.28515625" style="8" hidden="1" customWidth="1"/>
    <col min="48" max="48" width="15.85546875" style="8" hidden="1" customWidth="1"/>
    <col min="49" max="49" width="17.140625" style="8" hidden="1" customWidth="1"/>
    <col min="50" max="50" width="14.42578125" style="8" hidden="1" customWidth="1"/>
    <col min="51" max="51" width="46.28515625" style="8" hidden="1" customWidth="1"/>
    <col min="52" max="16384" width="8.85546875" style="8"/>
  </cols>
  <sheetData>
    <row r="1" spans="1:51" ht="73.900000000000006" customHeight="1" x14ac:dyDescent="0.2">
      <c r="A1" s="1"/>
      <c r="B1" s="1"/>
      <c r="C1" s="2"/>
      <c r="D1" s="3"/>
      <c r="E1" s="4"/>
      <c r="F1" s="4"/>
      <c r="G1" s="4"/>
      <c r="H1" s="5"/>
      <c r="I1" s="4"/>
      <c r="J1" s="6" t="s">
        <v>0</v>
      </c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7" t="s">
        <v>1</v>
      </c>
      <c r="Y1" s="85" t="s">
        <v>2</v>
      </c>
      <c r="AA1" s="9"/>
      <c r="AQ1" s="10"/>
      <c r="AY1" s="11"/>
    </row>
    <row r="2" spans="1:51" ht="183" customHeight="1" x14ac:dyDescent="0.2">
      <c r="A2" s="12" t="s">
        <v>3</v>
      </c>
      <c r="B2" s="12" t="s">
        <v>4</v>
      </c>
      <c r="C2" s="13" t="s">
        <v>5</v>
      </c>
      <c r="D2" s="14" t="s">
        <v>6</v>
      </c>
      <c r="E2" s="14" t="s">
        <v>7</v>
      </c>
      <c r="F2" s="14" t="s">
        <v>8</v>
      </c>
      <c r="G2" s="15" t="s">
        <v>9</v>
      </c>
      <c r="H2" s="15" t="s">
        <v>10</v>
      </c>
      <c r="I2" s="15" t="s">
        <v>11</v>
      </c>
      <c r="J2" s="15" t="s">
        <v>12</v>
      </c>
      <c r="K2" s="15" t="s">
        <v>13</v>
      </c>
      <c r="L2" s="15" t="s">
        <v>14</v>
      </c>
      <c r="M2" s="15" t="s">
        <v>15</v>
      </c>
      <c r="N2" s="15" t="s">
        <v>16</v>
      </c>
      <c r="O2" s="15" t="s">
        <v>17</v>
      </c>
      <c r="P2" s="15" t="s">
        <v>18</v>
      </c>
      <c r="Q2" s="15" t="s">
        <v>19</v>
      </c>
      <c r="R2" s="15" t="s">
        <v>20</v>
      </c>
      <c r="S2" s="15" t="s">
        <v>21</v>
      </c>
      <c r="T2" s="15" t="s">
        <v>22</v>
      </c>
      <c r="U2" s="15" t="s">
        <v>23</v>
      </c>
      <c r="V2" s="15" t="s">
        <v>24</v>
      </c>
      <c r="W2" s="16" t="s">
        <v>346</v>
      </c>
      <c r="X2" s="16" t="s">
        <v>25</v>
      </c>
      <c r="Y2" s="16" t="s">
        <v>26</v>
      </c>
      <c r="Z2" s="15" t="s">
        <v>9</v>
      </c>
      <c r="AA2" s="15" t="s">
        <v>10</v>
      </c>
      <c r="AB2" s="15" t="s">
        <v>11</v>
      </c>
      <c r="AC2" s="15" t="s">
        <v>12</v>
      </c>
      <c r="AD2" s="15" t="s">
        <v>13</v>
      </c>
      <c r="AE2" s="15" t="s">
        <v>14</v>
      </c>
      <c r="AF2" s="15" t="s">
        <v>15</v>
      </c>
      <c r="AG2" s="15" t="s">
        <v>16</v>
      </c>
      <c r="AH2" s="15" t="s">
        <v>17</v>
      </c>
      <c r="AI2" s="15" t="s">
        <v>18</v>
      </c>
      <c r="AJ2" s="15" t="s">
        <v>19</v>
      </c>
      <c r="AK2" s="15" t="s">
        <v>20</v>
      </c>
      <c r="AL2" s="15" t="s">
        <v>21</v>
      </c>
      <c r="AM2" s="15" t="s">
        <v>22</v>
      </c>
      <c r="AN2" s="15" t="s">
        <v>23</v>
      </c>
      <c r="AO2" s="15" t="s">
        <v>24</v>
      </c>
      <c r="AP2" s="17" t="s">
        <v>26</v>
      </c>
      <c r="AQ2" s="18" t="s">
        <v>27</v>
      </c>
      <c r="AR2" s="18" t="s">
        <v>28</v>
      </c>
      <c r="AS2" s="18" t="s">
        <v>29</v>
      </c>
      <c r="AT2" s="18" t="s">
        <v>30</v>
      </c>
      <c r="AU2" s="18" t="s">
        <v>31</v>
      </c>
      <c r="AV2" s="18" t="s">
        <v>32</v>
      </c>
      <c r="AW2" s="18" t="s">
        <v>33</v>
      </c>
      <c r="AX2" s="18" t="s">
        <v>34</v>
      </c>
      <c r="AY2" s="18" t="s">
        <v>35</v>
      </c>
    </row>
    <row r="3" spans="1:51" ht="24.6" customHeight="1" x14ac:dyDescent="0.2">
      <c r="A3" s="29">
        <v>18</v>
      </c>
      <c r="B3" s="31">
        <f t="shared" ref="B3:B15" si="0">A3/18*100</f>
        <v>100</v>
      </c>
      <c r="C3" s="82">
        <v>46225</v>
      </c>
      <c r="D3" s="20" t="s">
        <v>78</v>
      </c>
      <c r="E3" s="21">
        <v>40103023035</v>
      </c>
      <c r="F3" s="22" t="s">
        <v>79</v>
      </c>
      <c r="G3" s="23" t="s">
        <v>38</v>
      </c>
      <c r="H3" s="76" t="s">
        <v>38</v>
      </c>
      <c r="I3" s="76" t="s">
        <v>38</v>
      </c>
      <c r="J3" s="23" t="s">
        <v>38</v>
      </c>
      <c r="K3" s="23" t="s">
        <v>38</v>
      </c>
      <c r="L3" s="23" t="s">
        <v>38</v>
      </c>
      <c r="M3" s="76" t="s">
        <v>38</v>
      </c>
      <c r="N3" s="76" t="s">
        <v>38</v>
      </c>
      <c r="O3" s="23" t="s">
        <v>38</v>
      </c>
      <c r="P3" s="23" t="s">
        <v>38</v>
      </c>
      <c r="Q3" s="23" t="s">
        <v>38</v>
      </c>
      <c r="R3" s="76" t="s">
        <v>38</v>
      </c>
      <c r="S3" s="76" t="s">
        <v>38</v>
      </c>
      <c r="T3" s="76" t="s">
        <v>38</v>
      </c>
      <c r="U3" s="76" t="s">
        <v>38</v>
      </c>
      <c r="V3" s="23" t="s">
        <v>38</v>
      </c>
      <c r="W3" s="76" t="s">
        <v>38</v>
      </c>
      <c r="X3" s="76" t="s">
        <v>38</v>
      </c>
      <c r="Y3" s="24" t="s">
        <v>80</v>
      </c>
      <c r="Z3" s="25" t="s">
        <v>38</v>
      </c>
      <c r="AA3" s="25" t="s">
        <v>81</v>
      </c>
      <c r="AB3" s="25" t="s">
        <v>38</v>
      </c>
      <c r="AC3" s="25" t="s">
        <v>44</v>
      </c>
      <c r="AD3" s="25" t="s">
        <v>82</v>
      </c>
      <c r="AE3" s="25" t="s">
        <v>83</v>
      </c>
      <c r="AF3" s="25" t="s">
        <v>84</v>
      </c>
      <c r="AG3" s="25" t="s">
        <v>38</v>
      </c>
      <c r="AH3" s="25" t="s">
        <v>85</v>
      </c>
      <c r="AI3" s="25" t="s">
        <v>86</v>
      </c>
      <c r="AJ3" s="25" t="s">
        <v>38</v>
      </c>
      <c r="AK3" s="25" t="s">
        <v>38</v>
      </c>
      <c r="AL3" s="25" t="s">
        <v>44</v>
      </c>
      <c r="AM3" s="25" t="s">
        <v>38</v>
      </c>
      <c r="AN3" s="25" t="s">
        <v>44</v>
      </c>
      <c r="AO3" s="25" t="s">
        <v>87</v>
      </c>
      <c r="AP3" s="30"/>
      <c r="AQ3" s="27" t="s">
        <v>51</v>
      </c>
      <c r="AR3" s="27" t="s">
        <v>51</v>
      </c>
      <c r="AS3" s="25" t="s">
        <v>88</v>
      </c>
      <c r="AT3" s="27" t="s">
        <v>53</v>
      </c>
      <c r="AU3" s="28" t="s">
        <v>64</v>
      </c>
      <c r="AV3" s="27" t="s">
        <v>53</v>
      </c>
      <c r="AW3" s="25" t="s">
        <v>89</v>
      </c>
      <c r="AX3" s="25" t="s">
        <v>38</v>
      </c>
      <c r="AY3" s="25" t="s">
        <v>90</v>
      </c>
    </row>
    <row r="4" spans="1:51" ht="20.45" customHeight="1" x14ac:dyDescent="0.2">
      <c r="A4" s="29">
        <v>18</v>
      </c>
      <c r="B4" s="19">
        <f t="shared" si="0"/>
        <v>100</v>
      </c>
      <c r="C4" s="83">
        <v>46225</v>
      </c>
      <c r="D4" s="20" t="s">
        <v>108</v>
      </c>
      <c r="E4" s="21">
        <v>40003982628</v>
      </c>
      <c r="F4" s="22" t="s">
        <v>109</v>
      </c>
      <c r="G4" s="36" t="s">
        <v>38</v>
      </c>
      <c r="H4" s="33" t="s">
        <v>38</v>
      </c>
      <c r="I4" s="23" t="s">
        <v>38</v>
      </c>
      <c r="J4" s="23" t="s">
        <v>38</v>
      </c>
      <c r="K4" s="23" t="s">
        <v>38</v>
      </c>
      <c r="L4" s="23" t="s">
        <v>38</v>
      </c>
      <c r="M4" s="23" t="s">
        <v>38</v>
      </c>
      <c r="N4" s="33" t="s">
        <v>38</v>
      </c>
      <c r="O4" s="23" t="s">
        <v>38</v>
      </c>
      <c r="P4" s="23" t="s">
        <v>38</v>
      </c>
      <c r="Q4" s="23" t="s">
        <v>38</v>
      </c>
      <c r="R4" s="33" t="s">
        <v>38</v>
      </c>
      <c r="S4" s="23" t="s">
        <v>38</v>
      </c>
      <c r="T4" s="23" t="s">
        <v>38</v>
      </c>
      <c r="U4" s="33" t="s">
        <v>38</v>
      </c>
      <c r="V4" s="23" t="s">
        <v>38</v>
      </c>
      <c r="W4" s="77" t="s">
        <v>38</v>
      </c>
      <c r="X4" s="77" t="s">
        <v>38</v>
      </c>
      <c r="Y4" s="24" t="s">
        <v>354</v>
      </c>
      <c r="Z4" s="37" t="s">
        <v>110</v>
      </c>
      <c r="AA4" s="35" t="s">
        <v>57</v>
      </c>
      <c r="AB4" s="38" t="s">
        <v>111</v>
      </c>
      <c r="AC4" s="25" t="s">
        <v>112</v>
      </c>
      <c r="AD4" s="25" t="s">
        <v>113</v>
      </c>
      <c r="AE4" s="25" t="s">
        <v>114</v>
      </c>
      <c r="AF4" s="25" t="s">
        <v>38</v>
      </c>
      <c r="AG4" s="35" t="s">
        <v>38</v>
      </c>
      <c r="AH4" s="25" t="s">
        <v>38</v>
      </c>
      <c r="AI4" s="25" t="s">
        <v>115</v>
      </c>
      <c r="AJ4" s="25" t="s">
        <v>116</v>
      </c>
      <c r="AK4" s="35" t="s">
        <v>44</v>
      </c>
      <c r="AL4" s="25" t="s">
        <v>117</v>
      </c>
      <c r="AM4" s="25" t="s">
        <v>118</v>
      </c>
      <c r="AN4" s="35" t="s">
        <v>38</v>
      </c>
      <c r="AO4" s="25" t="s">
        <v>119</v>
      </c>
      <c r="AP4" s="30"/>
      <c r="AQ4" s="27" t="s">
        <v>51</v>
      </c>
      <c r="AR4" s="27" t="s">
        <v>51</v>
      </c>
      <c r="AS4" s="27" t="s">
        <v>52</v>
      </c>
      <c r="AT4" s="27" t="s">
        <v>53</v>
      </c>
      <c r="AU4" s="28" t="s">
        <v>120</v>
      </c>
      <c r="AV4" s="27" t="s">
        <v>53</v>
      </c>
      <c r="AW4" s="35" t="s">
        <v>38</v>
      </c>
      <c r="AX4" s="25" t="s">
        <v>121</v>
      </c>
      <c r="AY4" s="27" t="s">
        <v>122</v>
      </c>
    </row>
    <row r="5" spans="1:51" ht="22.9" customHeight="1" x14ac:dyDescent="0.2">
      <c r="A5" s="19">
        <v>17.5</v>
      </c>
      <c r="B5" s="19">
        <f t="shared" si="0"/>
        <v>97.222222222222214</v>
      </c>
      <c r="C5" s="82">
        <v>46224</v>
      </c>
      <c r="D5" s="20" t="s">
        <v>36</v>
      </c>
      <c r="E5" s="21">
        <v>42103041306</v>
      </c>
      <c r="F5" s="22" t="s">
        <v>37</v>
      </c>
      <c r="G5" s="23" t="s">
        <v>38</v>
      </c>
      <c r="H5" s="23" t="s">
        <v>38</v>
      </c>
      <c r="I5" s="23" t="s">
        <v>38</v>
      </c>
      <c r="J5" s="23" t="s">
        <v>38</v>
      </c>
      <c r="K5" s="23" t="s">
        <v>38</v>
      </c>
      <c r="L5" s="23" t="s">
        <v>38</v>
      </c>
      <c r="M5" s="23" t="s">
        <v>38</v>
      </c>
      <c r="N5" s="23" t="s">
        <v>38</v>
      </c>
      <c r="O5" s="23" t="s">
        <v>38</v>
      </c>
      <c r="P5" s="23" t="s">
        <v>38</v>
      </c>
      <c r="Q5" s="23" t="s">
        <v>38</v>
      </c>
      <c r="R5" s="23" t="s">
        <v>38</v>
      </c>
      <c r="S5" s="23" t="s">
        <v>38</v>
      </c>
      <c r="T5" s="23" t="s">
        <v>38</v>
      </c>
      <c r="U5" s="23" t="s">
        <v>38</v>
      </c>
      <c r="V5" s="23" t="s">
        <v>39</v>
      </c>
      <c r="W5" s="23" t="s">
        <v>38</v>
      </c>
      <c r="X5" s="67" t="s">
        <v>38</v>
      </c>
      <c r="Y5" s="24" t="s">
        <v>40</v>
      </c>
      <c r="Z5" s="25" t="s">
        <v>38</v>
      </c>
      <c r="AA5" s="25" t="s">
        <v>38</v>
      </c>
      <c r="AB5" s="25" t="s">
        <v>41</v>
      </c>
      <c r="AC5" s="25" t="s">
        <v>38</v>
      </c>
      <c r="AD5" s="25" t="s">
        <v>42</v>
      </c>
      <c r="AE5" s="25" t="s">
        <v>43</v>
      </c>
      <c r="AF5" s="25" t="s">
        <v>38</v>
      </c>
      <c r="AG5" s="25" t="s">
        <v>38</v>
      </c>
      <c r="AH5" s="25" t="s">
        <v>44</v>
      </c>
      <c r="AI5" s="25" t="s">
        <v>45</v>
      </c>
      <c r="AJ5" s="25" t="s">
        <v>46</v>
      </c>
      <c r="AK5" s="25" t="s">
        <v>44</v>
      </c>
      <c r="AL5" s="25" t="s">
        <v>47</v>
      </c>
      <c r="AM5" s="25" t="s">
        <v>48</v>
      </c>
      <c r="AN5" s="25" t="s">
        <v>38</v>
      </c>
      <c r="AO5" s="25" t="s">
        <v>49</v>
      </c>
      <c r="AP5" s="26" t="s">
        <v>50</v>
      </c>
      <c r="AQ5" s="27" t="s">
        <v>51</v>
      </c>
      <c r="AR5" s="27" t="s">
        <v>51</v>
      </c>
      <c r="AS5" s="28" t="s">
        <v>52</v>
      </c>
      <c r="AT5" s="27" t="s">
        <v>53</v>
      </c>
      <c r="AU5" s="27" t="s">
        <v>53</v>
      </c>
      <c r="AV5" s="27" t="s">
        <v>53</v>
      </c>
      <c r="AW5" s="25" t="s">
        <v>54</v>
      </c>
      <c r="AX5" s="25" t="s">
        <v>38</v>
      </c>
      <c r="AY5" s="25" t="s">
        <v>38</v>
      </c>
    </row>
    <row r="6" spans="1:51" ht="24.6" customHeight="1" x14ac:dyDescent="0.2">
      <c r="A6" s="29">
        <v>17.5</v>
      </c>
      <c r="B6" s="19">
        <f t="shared" si="0"/>
        <v>97.222222222222214</v>
      </c>
      <c r="C6" s="82">
        <v>46224</v>
      </c>
      <c r="D6" s="20" t="s">
        <v>55</v>
      </c>
      <c r="E6" s="21">
        <v>40003619950</v>
      </c>
      <c r="F6" s="22" t="s">
        <v>56</v>
      </c>
      <c r="G6" s="23" t="s">
        <v>38</v>
      </c>
      <c r="H6" s="23" t="s">
        <v>38</v>
      </c>
      <c r="I6" s="23" t="s">
        <v>38</v>
      </c>
      <c r="J6" s="23" t="s">
        <v>38</v>
      </c>
      <c r="K6" s="23" t="s">
        <v>38</v>
      </c>
      <c r="L6" s="23" t="s">
        <v>38</v>
      </c>
      <c r="M6" s="23" t="s">
        <v>38</v>
      </c>
      <c r="N6" s="23" t="s">
        <v>38</v>
      </c>
      <c r="O6" s="23" t="s">
        <v>38</v>
      </c>
      <c r="P6" s="23" t="s">
        <v>38</v>
      </c>
      <c r="Q6" s="23" t="s">
        <v>38</v>
      </c>
      <c r="R6" s="23" t="s">
        <v>38</v>
      </c>
      <c r="S6" s="23" t="s">
        <v>38</v>
      </c>
      <c r="T6" s="23" t="s">
        <v>38</v>
      </c>
      <c r="U6" s="23" t="s">
        <v>38</v>
      </c>
      <c r="V6" s="23" t="s">
        <v>39</v>
      </c>
      <c r="W6" s="23" t="s">
        <v>38</v>
      </c>
      <c r="X6" s="67" t="s">
        <v>38</v>
      </c>
      <c r="Y6" s="24" t="s">
        <v>353</v>
      </c>
      <c r="Z6" s="25" t="s">
        <v>38</v>
      </c>
      <c r="AA6" s="25" t="s">
        <v>57</v>
      </c>
      <c r="AB6" s="25" t="s">
        <v>58</v>
      </c>
      <c r="AC6" s="25" t="s">
        <v>59</v>
      </c>
      <c r="AD6" s="25" t="s">
        <v>60</v>
      </c>
      <c r="AE6" s="25" t="s">
        <v>38</v>
      </c>
      <c r="AF6" s="25" t="s">
        <v>44</v>
      </c>
      <c r="AG6" s="25" t="s">
        <v>38</v>
      </c>
      <c r="AH6" s="25" t="s">
        <v>44</v>
      </c>
      <c r="AI6" s="25" t="s">
        <v>38</v>
      </c>
      <c r="AJ6" s="25" t="s">
        <v>44</v>
      </c>
      <c r="AK6" s="25" t="s">
        <v>38</v>
      </c>
      <c r="AL6" s="25" t="s">
        <v>38</v>
      </c>
      <c r="AM6" s="25" t="s">
        <v>38</v>
      </c>
      <c r="AN6" s="25" t="s">
        <v>38</v>
      </c>
      <c r="AO6" s="25" t="s">
        <v>61</v>
      </c>
      <c r="AP6" s="30"/>
      <c r="AQ6" s="27" t="s">
        <v>51</v>
      </c>
      <c r="AR6" s="27" t="s">
        <v>51</v>
      </c>
      <c r="AS6" s="25" t="s">
        <v>62</v>
      </c>
      <c r="AT6" s="25" t="s">
        <v>63</v>
      </c>
      <c r="AU6" s="28" t="s">
        <v>64</v>
      </c>
      <c r="AV6" s="25" t="s">
        <v>65</v>
      </c>
      <c r="AW6" s="25" t="s">
        <v>66</v>
      </c>
      <c r="AX6" s="25" t="s">
        <v>38</v>
      </c>
      <c r="AY6" s="25" t="s">
        <v>67</v>
      </c>
    </row>
    <row r="7" spans="1:51" ht="24.75" customHeight="1" x14ac:dyDescent="0.2">
      <c r="A7" s="29">
        <v>17.5</v>
      </c>
      <c r="B7" s="19">
        <f t="shared" si="0"/>
        <v>97.222222222222214</v>
      </c>
      <c r="C7" s="82">
        <v>46225</v>
      </c>
      <c r="D7" s="20" t="s">
        <v>68</v>
      </c>
      <c r="E7" s="21">
        <v>40103362321</v>
      </c>
      <c r="F7" s="22" t="s">
        <v>69</v>
      </c>
      <c r="G7" s="23" t="s">
        <v>38</v>
      </c>
      <c r="H7" s="23" t="s">
        <v>38</v>
      </c>
      <c r="I7" s="23" t="s">
        <v>38</v>
      </c>
      <c r="J7" s="23" t="s">
        <v>38</v>
      </c>
      <c r="K7" s="23" t="s">
        <v>38</v>
      </c>
      <c r="L7" s="23" t="s">
        <v>38</v>
      </c>
      <c r="M7" s="23" t="s">
        <v>38</v>
      </c>
      <c r="N7" s="23" t="s">
        <v>38</v>
      </c>
      <c r="O7" s="76" t="s">
        <v>38</v>
      </c>
      <c r="P7" s="76" t="s">
        <v>38</v>
      </c>
      <c r="Q7" s="76" t="s">
        <v>38</v>
      </c>
      <c r="R7" s="76" t="s">
        <v>38</v>
      </c>
      <c r="S7" s="23" t="s">
        <v>38</v>
      </c>
      <c r="T7" s="23" t="s">
        <v>38</v>
      </c>
      <c r="U7" s="23" t="s">
        <v>38</v>
      </c>
      <c r="V7" s="76" t="s">
        <v>39</v>
      </c>
      <c r="W7" s="76" t="s">
        <v>38</v>
      </c>
      <c r="X7" s="76" t="s">
        <v>38</v>
      </c>
      <c r="Y7" s="24" t="s">
        <v>40</v>
      </c>
      <c r="Z7" s="25" t="s">
        <v>38</v>
      </c>
      <c r="AA7" s="25" t="s">
        <v>38</v>
      </c>
      <c r="AB7" s="25" t="s">
        <v>38</v>
      </c>
      <c r="AC7" s="25" t="s">
        <v>38</v>
      </c>
      <c r="AD7" s="25" t="s">
        <v>38</v>
      </c>
      <c r="AE7" s="25" t="s">
        <v>38</v>
      </c>
      <c r="AF7" s="25" t="s">
        <v>44</v>
      </c>
      <c r="AG7" s="25" t="s">
        <v>38</v>
      </c>
      <c r="AH7" s="25" t="s">
        <v>70</v>
      </c>
      <c r="AI7" s="25" t="s">
        <v>71</v>
      </c>
      <c r="AJ7" s="25" t="s">
        <v>72</v>
      </c>
      <c r="AK7" s="25" t="s">
        <v>44</v>
      </c>
      <c r="AL7" s="28" t="s">
        <v>38</v>
      </c>
      <c r="AM7" s="25" t="s">
        <v>73</v>
      </c>
      <c r="AN7" s="25" t="s">
        <v>74</v>
      </c>
      <c r="AO7" s="28" t="s">
        <v>44</v>
      </c>
      <c r="AP7" s="30"/>
      <c r="AQ7" s="25" t="s">
        <v>38</v>
      </c>
      <c r="AR7" s="27" t="s">
        <v>51</v>
      </c>
      <c r="AS7" s="25" t="s">
        <v>75</v>
      </c>
      <c r="AT7" s="27" t="s">
        <v>53</v>
      </c>
      <c r="AU7" s="28" t="s">
        <v>64</v>
      </c>
      <c r="AV7" s="27" t="s">
        <v>53</v>
      </c>
      <c r="AW7" s="25" t="s">
        <v>76</v>
      </c>
      <c r="AX7" s="25" t="s">
        <v>38</v>
      </c>
      <c r="AY7" s="25" t="s">
        <v>77</v>
      </c>
    </row>
    <row r="8" spans="1:51" ht="24" customHeight="1" x14ac:dyDescent="0.2">
      <c r="A8" s="29">
        <v>17</v>
      </c>
      <c r="B8" s="31">
        <f t="shared" si="0"/>
        <v>94.444444444444443</v>
      </c>
      <c r="C8" s="82">
        <v>46225</v>
      </c>
      <c r="D8" s="44" t="s">
        <v>188</v>
      </c>
      <c r="E8" s="21">
        <v>40003109638</v>
      </c>
      <c r="F8" s="22" t="s">
        <v>189</v>
      </c>
      <c r="G8" s="23" t="s">
        <v>38</v>
      </c>
      <c r="H8" s="23" t="s">
        <v>38</v>
      </c>
      <c r="I8" s="23" t="s">
        <v>38</v>
      </c>
      <c r="J8" s="32" t="s">
        <v>38</v>
      </c>
      <c r="K8" s="32" t="s">
        <v>38</v>
      </c>
      <c r="L8" s="32" t="s">
        <v>38</v>
      </c>
      <c r="M8" s="76" t="s">
        <v>38</v>
      </c>
      <c r="N8" s="76" t="s">
        <v>38</v>
      </c>
      <c r="O8" s="76" t="s">
        <v>38</v>
      </c>
      <c r="P8" s="76" t="s">
        <v>38</v>
      </c>
      <c r="Q8" s="23" t="s">
        <v>38</v>
      </c>
      <c r="R8" s="23" t="s">
        <v>38</v>
      </c>
      <c r="S8" s="23" t="s">
        <v>38</v>
      </c>
      <c r="T8" s="23" t="s">
        <v>38</v>
      </c>
      <c r="U8" s="23" t="s">
        <v>38</v>
      </c>
      <c r="V8" s="23" t="s">
        <v>38</v>
      </c>
      <c r="W8" s="76" t="s">
        <v>38</v>
      </c>
      <c r="X8" s="34" t="s">
        <v>52</v>
      </c>
      <c r="Y8" s="24" t="s">
        <v>356</v>
      </c>
      <c r="AW8" s="27"/>
    </row>
    <row r="9" spans="1:51" ht="27" customHeight="1" x14ac:dyDescent="0.2">
      <c r="A9" s="29">
        <v>15.5</v>
      </c>
      <c r="B9" s="19">
        <f t="shared" si="0"/>
        <v>86.111111111111114</v>
      </c>
      <c r="C9" s="84">
        <v>46225</v>
      </c>
      <c r="D9" s="20" t="s">
        <v>123</v>
      </c>
      <c r="E9" s="21">
        <v>41503002432</v>
      </c>
      <c r="F9" s="39" t="s">
        <v>359</v>
      </c>
      <c r="G9" s="36" t="s">
        <v>38</v>
      </c>
      <c r="H9" s="36" t="s">
        <v>38</v>
      </c>
      <c r="I9" s="36" t="s">
        <v>38</v>
      </c>
      <c r="J9" s="36" t="s">
        <v>38</v>
      </c>
      <c r="K9" s="36" t="s">
        <v>38</v>
      </c>
      <c r="L9" s="36" t="s">
        <v>38</v>
      </c>
      <c r="M9" s="36" t="s">
        <v>38</v>
      </c>
      <c r="N9" s="36" t="s">
        <v>38</v>
      </c>
      <c r="O9" s="36" t="s">
        <v>38</v>
      </c>
      <c r="P9" s="36" t="s">
        <v>38</v>
      </c>
      <c r="Q9" s="36" t="s">
        <v>38</v>
      </c>
      <c r="R9" s="36" t="s">
        <v>38</v>
      </c>
      <c r="S9" s="36" t="s">
        <v>38</v>
      </c>
      <c r="T9" s="36" t="s">
        <v>38</v>
      </c>
      <c r="U9" s="36" t="s">
        <v>38</v>
      </c>
      <c r="V9" s="36" t="s">
        <v>39</v>
      </c>
      <c r="W9" s="34" t="s">
        <v>52</v>
      </c>
      <c r="X9" s="34" t="s">
        <v>52</v>
      </c>
      <c r="Y9" s="24" t="s">
        <v>357</v>
      </c>
      <c r="Z9" s="37" t="s">
        <v>124</v>
      </c>
      <c r="AA9" s="37" t="s">
        <v>57</v>
      </c>
      <c r="AB9" s="25" t="s">
        <v>125</v>
      </c>
      <c r="AC9" s="25" t="s">
        <v>126</v>
      </c>
      <c r="AD9" s="25" t="s">
        <v>127</v>
      </c>
      <c r="AE9" s="25" t="s">
        <v>38</v>
      </c>
      <c r="AF9" s="25" t="s">
        <v>128</v>
      </c>
      <c r="AG9" s="37" t="s">
        <v>38</v>
      </c>
      <c r="AH9" s="25" t="s">
        <v>38</v>
      </c>
      <c r="AI9" s="25" t="s">
        <v>38</v>
      </c>
      <c r="AJ9" s="25" t="s">
        <v>38</v>
      </c>
      <c r="AK9" s="25" t="s">
        <v>38</v>
      </c>
      <c r="AL9" s="25" t="s">
        <v>129</v>
      </c>
      <c r="AM9" s="25" t="s">
        <v>130</v>
      </c>
      <c r="AN9" s="25" t="s">
        <v>131</v>
      </c>
      <c r="AO9" s="25" t="s">
        <v>132</v>
      </c>
      <c r="AP9" s="26" t="s">
        <v>133</v>
      </c>
      <c r="AQ9" s="27" t="s">
        <v>51</v>
      </c>
      <c r="AR9" s="27" t="s">
        <v>51</v>
      </c>
      <c r="AS9" s="25" t="s">
        <v>134</v>
      </c>
      <c r="AT9" s="27" t="s">
        <v>53</v>
      </c>
      <c r="AU9" s="27" t="s">
        <v>135</v>
      </c>
      <c r="AV9" s="27" t="s">
        <v>53</v>
      </c>
      <c r="AW9" s="25" t="s">
        <v>136</v>
      </c>
      <c r="AX9" s="40" t="s">
        <v>52</v>
      </c>
      <c r="AY9" s="40" t="s">
        <v>52</v>
      </c>
    </row>
    <row r="10" spans="1:51" ht="24" customHeight="1" x14ac:dyDescent="0.2">
      <c r="A10" s="29">
        <v>15.5</v>
      </c>
      <c r="B10" s="19">
        <f t="shared" si="0"/>
        <v>86.111111111111114</v>
      </c>
      <c r="C10" s="84">
        <v>46225</v>
      </c>
      <c r="D10" s="20" t="s">
        <v>137</v>
      </c>
      <c r="E10" s="21">
        <v>40003246194</v>
      </c>
      <c r="F10" s="22" t="s">
        <v>138</v>
      </c>
      <c r="G10" s="36" t="s">
        <v>38</v>
      </c>
      <c r="H10" s="36" t="s">
        <v>38</v>
      </c>
      <c r="I10" s="23" t="s">
        <v>38</v>
      </c>
      <c r="J10" s="36" t="s">
        <v>38</v>
      </c>
      <c r="K10" s="23" t="s">
        <v>38</v>
      </c>
      <c r="L10" s="23" t="s">
        <v>38</v>
      </c>
      <c r="M10" s="23" t="s">
        <v>38</v>
      </c>
      <c r="N10" s="23" t="s">
        <v>38</v>
      </c>
      <c r="O10" s="36" t="s">
        <v>38</v>
      </c>
      <c r="P10" s="36" t="s">
        <v>38</v>
      </c>
      <c r="Q10" s="36" t="s">
        <v>38</v>
      </c>
      <c r="R10" s="36" t="s">
        <v>38</v>
      </c>
      <c r="S10" s="23" t="s">
        <v>38</v>
      </c>
      <c r="T10" s="36" t="s">
        <v>39</v>
      </c>
      <c r="U10" s="23" t="s">
        <v>38</v>
      </c>
      <c r="V10" s="23" t="s">
        <v>38</v>
      </c>
      <c r="W10" s="34" t="s">
        <v>52</v>
      </c>
      <c r="X10" s="34" t="s">
        <v>52</v>
      </c>
      <c r="Y10" s="24" t="s">
        <v>358</v>
      </c>
      <c r="Z10" s="37" t="s">
        <v>38</v>
      </c>
      <c r="AA10" s="37" t="s">
        <v>38</v>
      </c>
      <c r="AB10" s="25" t="s">
        <v>139</v>
      </c>
      <c r="AC10" s="37" t="s">
        <v>38</v>
      </c>
      <c r="AD10" s="25" t="s">
        <v>82</v>
      </c>
      <c r="AE10" s="25" t="s">
        <v>38</v>
      </c>
      <c r="AF10" s="25" t="s">
        <v>38</v>
      </c>
      <c r="AG10" s="25" t="s">
        <v>38</v>
      </c>
      <c r="AH10" s="37" t="s">
        <v>38</v>
      </c>
      <c r="AI10" s="37" t="s">
        <v>38</v>
      </c>
      <c r="AJ10" s="37" t="s">
        <v>140</v>
      </c>
      <c r="AK10" s="37" t="s">
        <v>38</v>
      </c>
      <c r="AL10" s="25" t="s">
        <v>141</v>
      </c>
      <c r="AM10" s="37" t="s">
        <v>142</v>
      </c>
      <c r="AN10" s="25" t="s">
        <v>38</v>
      </c>
      <c r="AO10" s="25" t="s">
        <v>143</v>
      </c>
      <c r="AP10" s="30" t="s">
        <v>144</v>
      </c>
      <c r="AQ10" s="27" t="s">
        <v>51</v>
      </c>
      <c r="AR10" s="27" t="s">
        <v>51</v>
      </c>
      <c r="AS10" s="27" t="s">
        <v>52</v>
      </c>
      <c r="AT10" s="27" t="s">
        <v>53</v>
      </c>
      <c r="AU10" s="27" t="s">
        <v>53</v>
      </c>
      <c r="AV10" s="27" t="s">
        <v>53</v>
      </c>
      <c r="AW10" s="27" t="s">
        <v>52</v>
      </c>
      <c r="AX10" s="40" t="s">
        <v>52</v>
      </c>
      <c r="AY10" s="40" t="s">
        <v>52</v>
      </c>
    </row>
    <row r="11" spans="1:51" ht="29.25" customHeight="1" x14ac:dyDescent="0.2">
      <c r="A11" s="29">
        <v>15</v>
      </c>
      <c r="B11" s="19">
        <f t="shared" si="0"/>
        <v>83.333333333333343</v>
      </c>
      <c r="C11" s="84">
        <v>46225</v>
      </c>
      <c r="D11" s="20" t="s">
        <v>164</v>
      </c>
      <c r="E11" s="21">
        <v>40003258333</v>
      </c>
      <c r="F11" s="22" t="s">
        <v>165</v>
      </c>
      <c r="G11" s="36" t="s">
        <v>38</v>
      </c>
      <c r="H11" s="36" t="s">
        <v>38</v>
      </c>
      <c r="I11" s="23" t="s">
        <v>38</v>
      </c>
      <c r="J11" s="36" t="s">
        <v>38</v>
      </c>
      <c r="K11" s="23" t="s">
        <v>38</v>
      </c>
      <c r="L11" s="23" t="s">
        <v>38</v>
      </c>
      <c r="M11" s="36" t="s">
        <v>38</v>
      </c>
      <c r="N11" s="36" t="s">
        <v>38</v>
      </c>
      <c r="O11" s="36" t="s">
        <v>38</v>
      </c>
      <c r="P11" s="79" t="s">
        <v>38</v>
      </c>
      <c r="Q11" s="36" t="s">
        <v>38</v>
      </c>
      <c r="R11" s="79" t="s">
        <v>38</v>
      </c>
      <c r="S11" s="36" t="s">
        <v>38</v>
      </c>
      <c r="T11" s="36" t="s">
        <v>39</v>
      </c>
      <c r="U11" s="36" t="s">
        <v>38</v>
      </c>
      <c r="V11" s="36" t="s">
        <v>39</v>
      </c>
      <c r="W11" s="34" t="s">
        <v>52</v>
      </c>
      <c r="X11" s="34" t="s">
        <v>52</v>
      </c>
      <c r="Y11" s="24" t="s">
        <v>361</v>
      </c>
      <c r="Z11" s="37" t="s">
        <v>38</v>
      </c>
      <c r="AA11" s="37" t="s">
        <v>57</v>
      </c>
      <c r="AB11" s="25" t="s">
        <v>166</v>
      </c>
      <c r="AC11" s="37" t="s">
        <v>167</v>
      </c>
      <c r="AD11" s="25" t="s">
        <v>127</v>
      </c>
      <c r="AE11" s="25" t="s">
        <v>38</v>
      </c>
      <c r="AF11" s="37" t="s">
        <v>168</v>
      </c>
      <c r="AG11" s="37" t="s">
        <v>38</v>
      </c>
      <c r="AH11" s="37" t="s">
        <v>169</v>
      </c>
      <c r="AI11" s="37" t="s">
        <v>170</v>
      </c>
      <c r="AJ11" s="37" t="s">
        <v>171</v>
      </c>
      <c r="AK11" s="37" t="s">
        <v>44</v>
      </c>
      <c r="AL11" s="37" t="s">
        <v>172</v>
      </c>
      <c r="AM11" s="37" t="s">
        <v>173</v>
      </c>
      <c r="AN11" s="37" t="s">
        <v>174</v>
      </c>
      <c r="AO11" s="37" t="s">
        <v>175</v>
      </c>
      <c r="AP11" s="30" t="s">
        <v>176</v>
      </c>
      <c r="AQ11" s="27" t="s">
        <v>51</v>
      </c>
      <c r="AR11" s="25" t="s">
        <v>177</v>
      </c>
      <c r="AS11" s="27" t="s">
        <v>52</v>
      </c>
      <c r="AT11" s="27" t="s">
        <v>53</v>
      </c>
      <c r="AU11" s="27" t="s">
        <v>135</v>
      </c>
      <c r="AV11" s="27" t="s">
        <v>53</v>
      </c>
      <c r="AW11" s="27" t="s">
        <v>52</v>
      </c>
      <c r="AX11" s="40" t="s">
        <v>52</v>
      </c>
      <c r="AY11" s="40" t="s">
        <v>52</v>
      </c>
    </row>
    <row r="12" spans="1:51" ht="21" customHeight="1" x14ac:dyDescent="0.2">
      <c r="A12" s="29">
        <v>15.5</v>
      </c>
      <c r="B12" s="19">
        <f t="shared" si="0"/>
        <v>86.111111111111114</v>
      </c>
      <c r="C12" s="84">
        <v>46225</v>
      </c>
      <c r="D12" s="20" t="s">
        <v>152</v>
      </c>
      <c r="E12" s="21">
        <v>41503002269</v>
      </c>
      <c r="F12" s="39" t="s">
        <v>360</v>
      </c>
      <c r="G12" s="76" t="s">
        <v>39</v>
      </c>
      <c r="H12" s="23" t="s">
        <v>38</v>
      </c>
      <c r="I12" s="23" t="s">
        <v>38</v>
      </c>
      <c r="J12" s="23" t="s">
        <v>38</v>
      </c>
      <c r="K12" s="23" t="s">
        <v>38</v>
      </c>
      <c r="L12" s="23" t="s">
        <v>38</v>
      </c>
      <c r="M12" s="23" t="s">
        <v>38</v>
      </c>
      <c r="N12" s="23" t="s">
        <v>38</v>
      </c>
      <c r="O12" s="23" t="s">
        <v>38</v>
      </c>
      <c r="P12" s="23" t="s">
        <v>38</v>
      </c>
      <c r="Q12" s="23" t="s">
        <v>38</v>
      </c>
      <c r="R12" s="23" t="s">
        <v>38</v>
      </c>
      <c r="S12" s="34" t="s">
        <v>52</v>
      </c>
      <c r="T12" s="33" t="s">
        <v>38</v>
      </c>
      <c r="U12" s="76" t="s">
        <v>38</v>
      </c>
      <c r="V12" s="34" t="s">
        <v>52</v>
      </c>
      <c r="W12" s="76" t="s">
        <v>38</v>
      </c>
      <c r="X12" s="77" t="s">
        <v>38</v>
      </c>
      <c r="Y12" s="24" t="s">
        <v>362</v>
      </c>
      <c r="Z12" s="37" t="s">
        <v>153</v>
      </c>
      <c r="AA12" s="25" t="s">
        <v>154</v>
      </c>
      <c r="AB12" s="25" t="s">
        <v>155</v>
      </c>
      <c r="AC12" s="35" t="s">
        <v>38</v>
      </c>
      <c r="AD12" s="25" t="s">
        <v>156</v>
      </c>
      <c r="AE12" s="35" t="s">
        <v>38</v>
      </c>
      <c r="AF12" s="25" t="s">
        <v>38</v>
      </c>
      <c r="AG12" s="25" t="s">
        <v>157</v>
      </c>
      <c r="AH12" s="35" t="s">
        <v>38</v>
      </c>
      <c r="AI12" s="42" t="s">
        <v>52</v>
      </c>
      <c r="AJ12" s="35" t="s">
        <v>38</v>
      </c>
      <c r="AK12" s="35" t="s">
        <v>38</v>
      </c>
      <c r="AL12" s="40" t="s">
        <v>158</v>
      </c>
      <c r="AM12" s="28" t="s">
        <v>159</v>
      </c>
      <c r="AN12" s="42" t="s">
        <v>52</v>
      </c>
      <c r="AO12" s="25" t="s">
        <v>160</v>
      </c>
      <c r="AP12" s="26" t="s">
        <v>161</v>
      </c>
      <c r="AQ12" s="27" t="s">
        <v>51</v>
      </c>
      <c r="AR12" s="27" t="s">
        <v>51</v>
      </c>
      <c r="AS12" s="27" t="s">
        <v>52</v>
      </c>
      <c r="AT12" s="27" t="s">
        <v>53</v>
      </c>
      <c r="AU12" s="27" t="s">
        <v>53</v>
      </c>
      <c r="AV12" s="27" t="s">
        <v>53</v>
      </c>
      <c r="AW12" s="27" t="s">
        <v>52</v>
      </c>
      <c r="AX12" s="25" t="s">
        <v>162</v>
      </c>
      <c r="AY12" s="27" t="s">
        <v>163</v>
      </c>
    </row>
    <row r="13" spans="1:51" ht="30.75" customHeight="1" x14ac:dyDescent="0.2">
      <c r="A13" s="29">
        <v>14.5</v>
      </c>
      <c r="B13" s="19">
        <f t="shared" si="0"/>
        <v>80.555555555555557</v>
      </c>
      <c r="C13" s="83">
        <v>46225</v>
      </c>
      <c r="D13" s="20" t="s">
        <v>178</v>
      </c>
      <c r="E13" s="21">
        <v>40003286750</v>
      </c>
      <c r="F13" s="22" t="s">
        <v>179</v>
      </c>
      <c r="G13" s="23" t="s">
        <v>38</v>
      </c>
      <c r="H13" s="76" t="s">
        <v>38</v>
      </c>
      <c r="I13" s="23" t="s">
        <v>39</v>
      </c>
      <c r="J13" s="32" t="s">
        <v>38</v>
      </c>
      <c r="K13" s="23" t="s">
        <v>38</v>
      </c>
      <c r="L13" s="34" t="s">
        <v>52</v>
      </c>
      <c r="M13" s="23" t="s">
        <v>38</v>
      </c>
      <c r="N13" s="23" t="s">
        <v>38</v>
      </c>
      <c r="O13" s="34" t="s">
        <v>52</v>
      </c>
      <c r="P13" s="78" t="s">
        <v>52</v>
      </c>
      <c r="Q13" s="23" t="s">
        <v>38</v>
      </c>
      <c r="R13" s="76" t="s">
        <v>38</v>
      </c>
      <c r="S13" s="32" t="s">
        <v>38</v>
      </c>
      <c r="T13" s="32" t="s">
        <v>38</v>
      </c>
      <c r="U13" s="32" t="s">
        <v>38</v>
      </c>
      <c r="V13" s="32" t="s">
        <v>38</v>
      </c>
      <c r="W13" s="76" t="s">
        <v>38</v>
      </c>
      <c r="X13" s="23" t="s">
        <v>38</v>
      </c>
      <c r="Y13" s="24" t="s">
        <v>355</v>
      </c>
      <c r="Z13" s="25" t="s">
        <v>44</v>
      </c>
      <c r="AA13" s="25" t="s">
        <v>57</v>
      </c>
      <c r="AB13" s="28" t="s">
        <v>180</v>
      </c>
      <c r="AC13" s="28" t="s">
        <v>38</v>
      </c>
      <c r="AD13" s="25" t="s">
        <v>181</v>
      </c>
      <c r="AE13" s="40" t="s">
        <v>52</v>
      </c>
      <c r="AF13" s="25" t="s">
        <v>44</v>
      </c>
      <c r="AG13" s="25" t="s">
        <v>44</v>
      </c>
      <c r="AH13" s="40" t="s">
        <v>52</v>
      </c>
      <c r="AI13" s="25" t="s">
        <v>182</v>
      </c>
      <c r="AJ13" s="25" t="s">
        <v>183</v>
      </c>
      <c r="AK13" s="25" t="s">
        <v>44</v>
      </c>
      <c r="AL13" s="40" t="s">
        <v>52</v>
      </c>
      <c r="AM13" s="28" t="s">
        <v>184</v>
      </c>
      <c r="AN13" s="40" t="s">
        <v>52</v>
      </c>
      <c r="AO13" s="40" t="s">
        <v>52</v>
      </c>
      <c r="AP13" s="30"/>
      <c r="AQ13" s="27" t="s">
        <v>51</v>
      </c>
      <c r="AR13" s="27" t="s">
        <v>51</v>
      </c>
      <c r="AS13" s="28" t="s">
        <v>52</v>
      </c>
      <c r="AT13" s="27" t="s">
        <v>53</v>
      </c>
      <c r="AU13" s="25" t="s">
        <v>185</v>
      </c>
      <c r="AV13" s="27" t="s">
        <v>53</v>
      </c>
      <c r="AW13" s="25" t="s">
        <v>186</v>
      </c>
      <c r="AX13" s="43" t="s">
        <v>52</v>
      </c>
      <c r="AY13" s="25" t="s">
        <v>187</v>
      </c>
    </row>
    <row r="14" spans="1:51" ht="19.5" customHeight="1" x14ac:dyDescent="0.2">
      <c r="A14" s="41">
        <v>12.5</v>
      </c>
      <c r="B14" s="19">
        <f t="shared" si="0"/>
        <v>69.444444444444443</v>
      </c>
      <c r="C14" s="84">
        <v>46225</v>
      </c>
      <c r="D14" s="20" t="s">
        <v>145</v>
      </c>
      <c r="E14" s="21">
        <v>40003223971</v>
      </c>
      <c r="F14" s="22" t="s">
        <v>146</v>
      </c>
      <c r="G14" s="36" t="s">
        <v>38</v>
      </c>
      <c r="H14" s="80" t="s">
        <v>38</v>
      </c>
      <c r="I14" s="23" t="s">
        <v>38</v>
      </c>
      <c r="J14" s="23" t="s">
        <v>39</v>
      </c>
      <c r="K14" s="23" t="s">
        <v>39</v>
      </c>
      <c r="L14" s="23" t="s">
        <v>39</v>
      </c>
      <c r="M14" s="23" t="s">
        <v>38</v>
      </c>
      <c r="N14" s="23" t="s">
        <v>38</v>
      </c>
      <c r="O14" s="23" t="s">
        <v>38</v>
      </c>
      <c r="P14" s="23" t="s">
        <v>38</v>
      </c>
      <c r="Q14" s="23" t="s">
        <v>38</v>
      </c>
      <c r="R14" s="76" t="s">
        <v>38</v>
      </c>
      <c r="S14" s="34" t="s">
        <v>52</v>
      </c>
      <c r="T14" s="76" t="s">
        <v>39</v>
      </c>
      <c r="U14" s="23" t="s">
        <v>38</v>
      </c>
      <c r="V14" s="23" t="s">
        <v>39</v>
      </c>
      <c r="W14" s="34" t="s">
        <v>52</v>
      </c>
      <c r="X14" s="34" t="s">
        <v>52</v>
      </c>
      <c r="Y14" s="24" t="s">
        <v>363</v>
      </c>
      <c r="Z14" s="37" t="s">
        <v>38</v>
      </c>
      <c r="AA14" s="35" t="s">
        <v>38</v>
      </c>
      <c r="AB14" s="25" t="s">
        <v>38</v>
      </c>
      <c r="AC14" s="25" t="s">
        <v>147</v>
      </c>
      <c r="AD14" s="25" t="s">
        <v>82</v>
      </c>
      <c r="AE14" s="25" t="s">
        <v>38</v>
      </c>
      <c r="AF14" s="25" t="s">
        <v>38</v>
      </c>
      <c r="AG14" s="25" t="s">
        <v>38</v>
      </c>
      <c r="AH14" s="25" t="s">
        <v>38</v>
      </c>
      <c r="AI14" s="25" t="s">
        <v>38</v>
      </c>
      <c r="AJ14" s="25" t="s">
        <v>148</v>
      </c>
      <c r="AK14" s="25" t="s">
        <v>38</v>
      </c>
      <c r="AL14" s="40" t="s">
        <v>52</v>
      </c>
      <c r="AM14" s="25" t="s">
        <v>149</v>
      </c>
      <c r="AN14" s="25" t="s">
        <v>150</v>
      </c>
      <c r="AO14" s="25" t="s">
        <v>151</v>
      </c>
      <c r="AP14" s="30"/>
      <c r="AQ14" s="27" t="s">
        <v>51</v>
      </c>
      <c r="AR14" s="25" t="s">
        <v>38</v>
      </c>
      <c r="AS14" s="27" t="s">
        <v>52</v>
      </c>
      <c r="AT14" s="27" t="s">
        <v>53</v>
      </c>
      <c r="AU14" s="27" t="s">
        <v>135</v>
      </c>
      <c r="AV14" s="27" t="s">
        <v>53</v>
      </c>
      <c r="AW14" s="27" t="s">
        <v>52</v>
      </c>
      <c r="AX14" s="40" t="s">
        <v>52</v>
      </c>
      <c r="AY14" s="40" t="s">
        <v>52</v>
      </c>
    </row>
    <row r="15" spans="1:51" ht="30" customHeight="1" x14ac:dyDescent="0.2">
      <c r="A15" s="29">
        <v>12.5</v>
      </c>
      <c r="B15" s="19">
        <f t="shared" si="0"/>
        <v>69.444444444444443</v>
      </c>
      <c r="C15" s="82">
        <v>46225</v>
      </c>
      <c r="D15" s="20" t="s">
        <v>91</v>
      </c>
      <c r="E15" s="21">
        <v>41503029600</v>
      </c>
      <c r="F15" s="22" t="s">
        <v>92</v>
      </c>
      <c r="G15" s="23" t="s">
        <v>38</v>
      </c>
      <c r="H15" s="23" t="s">
        <v>38</v>
      </c>
      <c r="I15" s="23" t="s">
        <v>39</v>
      </c>
      <c r="J15" s="33" t="s">
        <v>38</v>
      </c>
      <c r="K15" s="23" t="s">
        <v>38</v>
      </c>
      <c r="L15" s="23" t="s">
        <v>38</v>
      </c>
      <c r="M15" s="81" t="s">
        <v>39</v>
      </c>
      <c r="N15" s="23" t="s">
        <v>38</v>
      </c>
      <c r="O15" s="23" t="s">
        <v>38</v>
      </c>
      <c r="P15" s="23" t="s">
        <v>39</v>
      </c>
      <c r="Q15" s="23" t="s">
        <v>38</v>
      </c>
      <c r="R15" s="76" t="s">
        <v>38</v>
      </c>
      <c r="S15" s="34" t="s">
        <v>52</v>
      </c>
      <c r="T15" s="23" t="s">
        <v>38</v>
      </c>
      <c r="U15" s="23" t="s">
        <v>39</v>
      </c>
      <c r="V15" s="23" t="s">
        <v>39</v>
      </c>
      <c r="W15" s="34" t="s">
        <v>52</v>
      </c>
      <c r="X15" s="34" t="s">
        <v>52</v>
      </c>
      <c r="Y15" s="24" t="s">
        <v>364</v>
      </c>
      <c r="Z15" s="25" t="s">
        <v>93</v>
      </c>
      <c r="AA15" s="25" t="s">
        <v>94</v>
      </c>
      <c r="AB15" s="25" t="s">
        <v>95</v>
      </c>
      <c r="AC15" s="35" t="s">
        <v>38</v>
      </c>
      <c r="AD15" s="25" t="s">
        <v>96</v>
      </c>
      <c r="AE15" s="25" t="s">
        <v>97</v>
      </c>
      <c r="AF15" s="25" t="s">
        <v>38</v>
      </c>
      <c r="AG15" s="25" t="s">
        <v>38</v>
      </c>
      <c r="AH15" s="25" t="s">
        <v>38</v>
      </c>
      <c r="AI15" s="25" t="s">
        <v>98</v>
      </c>
      <c r="AJ15" s="25" t="s">
        <v>99</v>
      </c>
      <c r="AK15" s="25" t="s">
        <v>38</v>
      </c>
      <c r="AL15" s="25" t="s">
        <v>100</v>
      </c>
      <c r="AM15" s="25" t="s">
        <v>101</v>
      </c>
      <c r="AN15" s="25" t="s">
        <v>102</v>
      </c>
      <c r="AO15" s="25" t="s">
        <v>103</v>
      </c>
      <c r="AP15" s="30"/>
      <c r="AQ15" s="27" t="s">
        <v>51</v>
      </c>
      <c r="AR15" s="27" t="s">
        <v>51</v>
      </c>
      <c r="AS15" s="28" t="s">
        <v>52</v>
      </c>
      <c r="AT15" s="27" t="s">
        <v>53</v>
      </c>
      <c r="AU15" s="28" t="s">
        <v>104</v>
      </c>
      <c r="AV15" s="27" t="s">
        <v>53</v>
      </c>
      <c r="AW15" s="25" t="s">
        <v>105</v>
      </c>
      <c r="AX15" s="25" t="s">
        <v>106</v>
      </c>
      <c r="AY15" s="27" t="s">
        <v>107</v>
      </c>
    </row>
    <row r="16" spans="1:51" x14ac:dyDescent="0.2">
      <c r="AW16" s="27"/>
    </row>
  </sheetData>
  <sortState xmlns:xlrd2="http://schemas.microsoft.com/office/spreadsheetml/2017/richdata2" ref="A2:AY15">
    <sortCondition descending="1" ref="A3:A15"/>
  </sortState>
  <conditionalFormatting sqref="G2:X15">
    <cfRule type="containsText" dxfId="0" priority="1" operator="containsText" text="daļēji">
      <formula>NOT(ISERROR(SEARCH("daļēji",G2)))</formula>
    </cfRule>
  </conditionalFormatting>
  <hyperlinks>
    <hyperlink ref="D7" r:id="rId1" xr:uid="{1BEE1864-35C3-475C-B5D9-9FA162BB634C}"/>
    <hyperlink ref="D5" r:id="rId2" xr:uid="{CDDBA9DA-3478-4DAD-ABC7-6178F3BB0DB0}"/>
    <hyperlink ref="D15" r:id="rId3" xr:uid="{AD6D6AFA-8294-4268-AEB9-6039E05EAB39}"/>
    <hyperlink ref="D13" r:id="rId4" xr:uid="{8F5F8053-7DD3-428E-9434-3CB7E9ABA295}"/>
    <hyperlink ref="D11" r:id="rId5" xr:uid="{61E09250-240C-4C36-AD5C-71CF35CD5482}"/>
    <hyperlink ref="Z11" r:id="rId6" xr:uid="{65CBEAC2-8819-4871-A450-57D3DDEBDC87}"/>
    <hyperlink ref="AM11" r:id="rId7" display="daļēji (trūkst profes. darba pieredzes, izgl. apraksts un amati citās sab.)" xr:uid="{E7E9ECC5-6289-468E-86C0-098202373E55}"/>
    <hyperlink ref="AG11" r:id="rId8" xr:uid="{136C7DA0-F2AA-49AF-80FA-DB5B1DF61A11}"/>
    <hyperlink ref="AH11" r:id="rId9" display="ir (norādīts, ka neveic ziedošanu (dāvināšanu))" xr:uid="{43CC4CF5-432E-4A04-BC73-7AF08C2ED216}"/>
    <hyperlink ref="AO11" r:id="rId10" xr:uid="{459D27A9-9305-4BE7-AFC8-0B88AB15CDA4}"/>
    <hyperlink ref="AL11" r:id="rId11" xr:uid="{15AD8A45-DA37-4F67-9DA8-EEB0B4ADC949}"/>
    <hyperlink ref="AK11" r:id="rId12" xr:uid="{70B68F7B-370D-4366-A668-289D3F0A0CC0}"/>
    <hyperlink ref="AA11" r:id="rId13" xr:uid="{3F9094E0-9042-4EFA-84FB-6416E35D8320}"/>
    <hyperlink ref="AI11" r:id="rId14" display="daļēji (publ. Inform. līdz 31.12.2020., trūkst aktuālā)" xr:uid="{3346034B-BB7D-4E6E-9638-B20DA6BFB62D}"/>
    <hyperlink ref="AF11" r:id="rId15" xr:uid="{1A8BC334-9E64-4FFE-AD85-CDF33C28EEEF}"/>
    <hyperlink ref="AD11" r:id="rId16" xr:uid="{76112663-D9F1-495A-B53E-892E563017D2}"/>
    <hyperlink ref="AC11" r:id="rId17" xr:uid="{9703B4A4-BAD6-44F4-A48B-B4C45D0FE5D1}"/>
    <hyperlink ref="AJ11" r:id="rId18" display="ir (katram iepirkumam atsevišķi saite EIS)" xr:uid="{5B931BFA-864A-4798-BFA3-219F1B01BFB5}"/>
    <hyperlink ref="D10" r:id="rId19" xr:uid="{0CC1384A-AA37-44B0-B87E-7F28AC99299F}"/>
    <hyperlink ref="AL10" r:id="rId20" display="daļēji (valdes reglaments publicēts, par padomi nav inf.)" xr:uid="{8390453A-6AF6-4932-B0B8-1F3DD8BEBA91}"/>
    <hyperlink ref="AK10" r:id="rId21" xr:uid="{30A52BB2-DE0D-4C11-8A8F-93E19F76569F}"/>
    <hyperlink ref="AO10" r:id="rId22" xr:uid="{1203196C-AAC9-41F7-86C7-FC12920EE3CE}"/>
    <hyperlink ref="AM10" r:id="rId23" display="daļēji (trūkst pilnv. termiņi; padome nav norādīta)" xr:uid="{D05EFB2C-09D2-4A3C-8107-3C6DC62EF4D3}"/>
    <hyperlink ref="AG10" r:id="rId24" display="nav (pie organiz.str. publ. īpašuma struktūra, pamatdarb. veidi un strat. mērķi)" xr:uid="{CB8573F6-91FD-40DB-9C70-649F40598FB2}"/>
    <hyperlink ref="AN10" r:id="rId25" xr:uid="{B244D72A-1A12-4E85-89F2-40ADD74CC447}"/>
    <hyperlink ref="AI10" r:id="rId26" xr:uid="{4E9131E6-D7E5-466D-8288-7F68C7926A32}"/>
    <hyperlink ref="AH10" r:id="rId27" xr:uid="{4E4B6DF1-AF01-4DCF-87CE-38AF65AE009E}"/>
    <hyperlink ref="AJ10" r:id="rId28" xr:uid="{C60731D8-4E01-4884-881C-9F0376FD45D4}"/>
    <hyperlink ref="AD10" r:id="rId29" xr:uid="{62E7E6FD-5BA8-4766-96FF-04DD31FE189D}"/>
    <hyperlink ref="AE10" r:id="rId30" xr:uid="{6DBC9713-8B19-4475-B462-55A8D9CD210F}"/>
    <hyperlink ref="AC10" r:id="rId31" xr:uid="{1BBCDDBD-0EDD-467A-8CC7-9048E75BC086}"/>
    <hyperlink ref="D14" r:id="rId32" xr:uid="{CFC2CE5F-C4FB-4908-825D-4A4F046C12CB}"/>
    <hyperlink ref="AJ14" r:id="rId33" xr:uid="{02113D04-78F9-429F-8240-D0B4A2E4AD35}"/>
    <hyperlink ref="Z10" r:id="rId34" xr:uid="{C0A1A507-A0B9-48B8-9FC3-2D6F0BB7344F}"/>
    <hyperlink ref="AF14" r:id="rId35" xr:uid="{83FAB7EC-0E4A-43A4-869F-3CE7439F5C73}"/>
    <hyperlink ref="AA10" r:id="rId36" xr:uid="{D8847132-F141-4F29-9CB5-6AFE8C35569D}"/>
    <hyperlink ref="AM14" r:id="rId37" display="daļēji (trūkst valdes profes. darba pieredzes, izgl. apraksti un amati citās sab.)" xr:uid="{6E3533EA-BF37-4AC1-B248-E18AD015AB5D}"/>
    <hyperlink ref="AD14" r:id="rId38" xr:uid="{77DEE810-4134-4216-A739-6BCAC1B3E23C}"/>
    <hyperlink ref="AE14" r:id="rId39" display="ir (t.sk. par 2017.g. no gada pārsk.)" xr:uid="{E14B2DAE-4C8F-46B4-85A7-990609FA3D16}"/>
    <hyperlink ref="AN14" r:id="rId40" display="ir" xr:uid="{4D2DA61A-DADD-42AE-88BE-622529D11A30}"/>
    <hyperlink ref="AK14" r:id="rId41" xr:uid="{C31CF73E-4090-437F-B9A0-094C68742ADE}"/>
    <hyperlink ref="AH14" r:id="rId42" xr:uid="{FE1F3058-FEC0-44BC-ABF7-820E3402BA8E}"/>
    <hyperlink ref="AI14" r:id="rId43" xr:uid="{BB70E018-7DAC-4DFE-97A9-D93F12AD1D72}"/>
    <hyperlink ref="AR14" r:id="rId44" xr:uid="{E2841BF9-230C-4E4A-ACA0-F37B5CD6F392}"/>
    <hyperlink ref="AB14" r:id="rId45" xr:uid="{68B39FF6-4FFC-4BE0-BC60-9E009E6238B2}"/>
    <hyperlink ref="AO14" r:id="rId46" display="ir" xr:uid="{D2B357B9-90D8-4D9A-9091-DC49D5BDCDB9}"/>
    <hyperlink ref="AC14" r:id="rId47" xr:uid="{DD69A535-00FA-4165-B7DA-11B51E27E6D3}"/>
    <hyperlink ref="AG14" r:id="rId48" xr:uid="{E4853DED-C365-4F5E-A809-10283F5D018A}"/>
    <hyperlink ref="Z9" r:id="rId49" display="ir (no public. Stratēģijas 2022.-2024.g.)" xr:uid="{EF2A471E-CD65-4563-8681-36A6D16306AC}"/>
    <hyperlink ref="AM9" r:id="rId50" display="ir" xr:uid="{EA59D1B9-1EC8-43B4-B819-81F978AA915A}"/>
    <hyperlink ref="AG9" r:id="rId51" xr:uid="{73AC9C5C-76B3-4B6A-B16C-0E48FD0CEFBB}"/>
    <hyperlink ref="AW9" r:id="rId52" xr:uid="{71E536A3-A87B-4C33-87CF-9F54B3522EB9}"/>
    <hyperlink ref="AK9" r:id="rId53" xr:uid="{81B6B8FA-A7CA-4AB6-B44E-BD2134CCD471}"/>
    <hyperlink ref="AA9" r:id="rId54" xr:uid="{8CD542C3-4DEB-4C8A-A2CD-925FAB7AA095}"/>
    <hyperlink ref="AL9" r:id="rId55" display="ir" xr:uid="{5472A77C-A26F-4B11-A410-5D1384B3DC5A}"/>
    <hyperlink ref="AJ9" r:id="rId56" xr:uid="{23CAA3A9-E697-4D8F-8195-BC2868F3BD27}"/>
    <hyperlink ref="AB9" r:id="rId57" xr:uid="{B5C17469-D1B7-4BF4-8083-E0FF7C572D09}"/>
    <hyperlink ref="AC9" r:id="rId58" display="ir (neauditēti starpperiodu pārsk. un auditēti gada pārsk.)" xr:uid="{DD55AE88-BB82-42A5-B966-23321EFADCA1}"/>
    <hyperlink ref="AD9" r:id="rId59" xr:uid="{D331240E-A310-4891-8C77-0CE602770AC5}"/>
    <hyperlink ref="AE9" r:id="rId60" xr:uid="{3C8C6AE8-D25E-4DBA-AF98-7900B4A7374D}"/>
    <hyperlink ref="AH9" r:id="rId61" xr:uid="{A83B7A8B-DEAD-463E-AC35-132738851B63}"/>
    <hyperlink ref="AI9" r:id="rId62" xr:uid="{27DE1C89-E0DD-4896-80AC-7DCEABC04115}"/>
    <hyperlink ref="AN9" r:id="rId63" xr:uid="{B3C0B78F-C41B-49CD-AF6D-1CFDAF37CB22}"/>
    <hyperlink ref="AF9" r:id="rId64" xr:uid="{5A24AF4D-E140-40B4-8236-8D6C7E613BD0}"/>
    <hyperlink ref="AJ5" r:id="rId65" display="ir (iepirk. no 2019.g. ir precīza saite EIS)" xr:uid="{F961D0C3-5EAC-440E-A2EF-7732274D83B5}"/>
    <hyperlink ref="AM5" r:id="rId66" display="ir (padome un valde)" xr:uid="{F0D791BA-6E4A-4867-9D90-7101556046C8}"/>
    <hyperlink ref="AG5" r:id="rId67" display="nav (norādīts, bet nav dok. pievienots)" xr:uid="{AB697671-102E-4A02-B7D7-3818FC034ED7}"/>
    <hyperlink ref="Z5" r:id="rId68" xr:uid="{31E70565-7F2D-42A6-A048-9F25A0C1DF41}"/>
    <hyperlink ref="AA5" r:id="rId69" xr:uid="{3954C233-E0F9-4877-8379-BED52886DF49}"/>
    <hyperlink ref="AD5" r:id="rId70" display="ir" xr:uid="{266C111C-219C-4FA5-B341-694B259EF78A}"/>
    <hyperlink ref="AO5" r:id="rId71" xr:uid="{E31F9AD7-DA37-480F-91D3-CDBFE250F0EC}"/>
    <hyperlink ref="AH5" r:id="rId72" xr:uid="{4B249A19-9121-4A69-A87E-125888018F96}"/>
    <hyperlink ref="AF5" r:id="rId73" xr:uid="{E4591B7B-1104-4475-A1D5-A50BD223FDED}"/>
    <hyperlink ref="AC5" r:id="rId74" display="ir (revidentu paziņ. pie gada pārsk. pārsvarā nav pievienoti)" xr:uid="{DF9CBA11-5A5B-4E04-B9DA-001CE3F4F0DF}"/>
    <hyperlink ref="AI5" r:id="rId75" display="ir " xr:uid="{199F2C67-B48A-4193-A910-D457BA9347E9}"/>
    <hyperlink ref="AK5" r:id="rId76" xr:uid="{9B2D386A-A26E-4B35-9FAB-40C388EE9E7E}"/>
    <hyperlink ref="AW5" r:id="rId77" xr:uid="{D0B45FC2-D27F-4E31-AF4E-AD5913EE862A}"/>
    <hyperlink ref="AK15" r:id="rId78" xr:uid="{456AF41A-B8D6-406A-BDBA-2B4A54A5FD66}"/>
    <hyperlink ref="AL15" r:id="rId79" display="ir (padomes regl.; valdes nolik. nav)" xr:uid="{C30F1285-14A4-4015-A944-3B1E537B2553}"/>
    <hyperlink ref="AJ15" r:id="rId80" display="ir (norādītā saite uz IUB lapu nedarbojas)" xr:uid="{6920A774-F9F7-400E-8C20-BB84CE0E0677}"/>
    <hyperlink ref="AG15" r:id="rId81" xr:uid="{EDC2611B-69F2-4320-B176-B857666D3707}"/>
    <hyperlink ref="AN15" r:id="rId82" xr:uid="{91A11553-7C6B-4C4B-87F3-BF97DD661187}"/>
    <hyperlink ref="AF15" r:id="rId83" xr:uid="{FA8A3A26-CA2C-4897-8F00-EC7B3CAEE224}"/>
    <hyperlink ref="AX15" r:id="rId84" display="ir (iekļauts arī gada pārskatā)" xr:uid="{11B13143-092F-4E07-A51A-45EFF28E6944}"/>
    <hyperlink ref="AC15" r:id="rId85" xr:uid="{75C3D074-EBB8-42B0-93DC-842D05FA340F}"/>
    <hyperlink ref="AH15" r:id="rId86" xr:uid="{F122AFAD-EF88-47A6-B08B-2AE8585794A5}"/>
    <hyperlink ref="AI15" r:id="rId87" display="ir" xr:uid="{5EED1A60-2CE9-4867-AAA2-58FA02EE99C3}"/>
    <hyperlink ref="AO15" r:id="rId88" display="ir (atalgojuma politikas princ. un inform. par vadības atlg. pie CV)" xr:uid="{609FE66B-9270-4CDD-B03A-1DD6C8959450}"/>
    <hyperlink ref="AE15" r:id="rId89" xr:uid="{6E619F80-8A25-4B23-80EE-E54D748039DB}"/>
    <hyperlink ref="AD15" r:id="rId90" display="ir (no budžeta plāna izpildes, tabulā publ. inform. 4. punkts)" xr:uid="{EFF52317-A9EA-4E8B-A69B-B23A6D1C2C44}"/>
    <hyperlink ref="Z15" r:id="rId91" xr:uid="{87F7C747-2665-4669-9D13-33E9056047FA}"/>
    <hyperlink ref="AA15" r:id="rId92" display="ir (no stratēģijas 202.-2026.g.)" xr:uid="{E0B5E2F9-E44A-4CF3-8268-9DBD963173B0}"/>
    <hyperlink ref="AB15" r:id="rId93" display="daļēji (tabulā publ. inf. 2. punktā, Rīcības plāna izpilde līdz 2018.g., Budžeta plāna izpilde līdz 2020., papildus inf. no gada pārsk.)" xr:uid="{A0696055-1041-4B29-932F-2A01605E1E8A}"/>
    <hyperlink ref="D3" r:id="rId94" xr:uid="{D5306811-27D2-42EF-9EF3-D45BC884A178}"/>
    <hyperlink ref="AW3" r:id="rId95" display="ir (Iekšējās kontroles politika; Risku pārvaldības politika; Korporatīvās sociālās atbildības un ilgtspējas politika; Interešu konflikta un korupcijas novēršanas politika; Korporatīvās pārvaldības politika, u.c.)" xr:uid="{FF2F7932-781C-470A-8C0B-715AA27C45E3}"/>
    <hyperlink ref="AO3" r:id="rId96" display="ir" xr:uid="{883C9E2B-8BC4-40AC-99C9-49D5E4E94F68}"/>
    <hyperlink ref="AF3" r:id="rId97" display="ir (publ. pie Pārvaldības principi)" xr:uid="{DA3CCF86-2C44-4591-8D9F-19BED48456F3}"/>
    <hyperlink ref="AS3" r:id="rId98" display="ir (publ. pie Pārvaldības principi)" xr:uid="{C844D9B4-099F-40D4-AD9D-91931CBE83C2}"/>
    <hyperlink ref="AX3" r:id="rId99" xr:uid="{847176D3-7F86-4C7B-ADFB-9F32C116F415}"/>
    <hyperlink ref="AM3" r:id="rId100" display="ir (padomes loc. ir norādīts tikai iecelšanas datums)" xr:uid="{F4586F13-26DF-4842-93CD-FCC56F8A6F54}"/>
    <hyperlink ref="AK3" r:id="rId101" display="ir " xr:uid="{5CA83443-C8E0-4778-967D-9C414E1A0039}"/>
    <hyperlink ref="AA3" r:id="rId102" xr:uid="{26F4E87F-0BC5-4043-84F1-70C7D86F6658}"/>
    <hyperlink ref="Z3" r:id="rId103" xr:uid="{5048DBC6-415D-44BE-A378-6488405D55B7}"/>
    <hyperlink ref="AB3" r:id="rId104" xr:uid="{06D11A34-F51D-4301-975A-8C330A89F26D}"/>
    <hyperlink ref="AG3" r:id="rId105" display="ir " xr:uid="{05539684-51B5-4492-80D8-71B35463C800}"/>
    <hyperlink ref="AN3" r:id="rId106" xr:uid="{8D5B8068-6FDC-432F-9B25-3BAEA1F39476}"/>
    <hyperlink ref="AH3" r:id="rId107" display="ir " xr:uid="{E9D79E00-7FB9-4DB0-BE50-FCD0BCABDF7C}"/>
    <hyperlink ref="AI3" r:id="rId108" display="ir " xr:uid="{0AAE73DE-0F83-44CA-BB71-73C4EF0617FD}"/>
    <hyperlink ref="AD3" r:id="rId109" xr:uid="{47AF47EA-5184-4D0F-B910-67495BF3ABBC}"/>
    <hyperlink ref="AE3" r:id="rId110" xr:uid="{D7882980-7D88-4A3F-80D3-4CBAB8DF333B}"/>
    <hyperlink ref="AC3" r:id="rId111" xr:uid="{0EDB7AA0-6CD0-413D-B1AD-DFCF79517AC6}"/>
    <hyperlink ref="AJ3" r:id="rId112" xr:uid="{31983C05-331F-4E54-9657-FEF8518A3B2B}"/>
    <hyperlink ref="AY3" r:id="rId113" xr:uid="{A5F038F3-D270-4798-99CD-735C3BFDF7C7}"/>
    <hyperlink ref="AN7" r:id="rId114" display="ir " xr:uid="{D68C4CA7-35FE-4D7D-B9C7-A4B83D3D5333}"/>
    <hyperlink ref="AM7" r:id="rId115" display="ir " xr:uid="{AF5FB753-5AAA-4325-830F-3CDABF1BE1FD}"/>
    <hyperlink ref="Z7" r:id="rId116" xr:uid="{03B5A8D7-B654-424A-9FFF-5A925CE64E8E}"/>
    <hyperlink ref="AF7" r:id="rId117" xr:uid="{1D884906-6056-4317-AA6C-95B03B53C9BC}"/>
    <hyperlink ref="AG7" r:id="rId118" display="ir " xr:uid="{C1390DF3-FB02-4529-B156-865252883D71}"/>
    <hyperlink ref="AK7" r:id="rId119" xr:uid="{FBDDEA1E-99E7-4563-9006-926452458780}"/>
    <hyperlink ref="AA7" r:id="rId120" xr:uid="{7624B6DF-2864-4EE6-8FE6-6C431001412A}"/>
    <hyperlink ref="AS7" r:id="rId121" display="publ. Ētikas komisijas nolikums" xr:uid="{DC0E7C6B-5F73-4AA8-99FD-BC6B697D87E1}"/>
    <hyperlink ref="AH7" r:id="rId122" display="https://rnparvaldnieks.lv/wp-content/uploads/2023/05/ZIEDOSANAS-STRATEGIJA-UN-KARTIBA-002.pdf" xr:uid="{2A4ECFB3-E817-4AA4-8B2D-325906DD621D}"/>
    <hyperlink ref="AI7" r:id="rId123" display="ir (ziedojumi nav veikti un nav saņemti, informācija līdz 2021.g.)" xr:uid="{51BCD4D2-6F9D-444F-BD22-14F8B15684B1}"/>
    <hyperlink ref="AQ7" r:id="rId124" xr:uid="{3DF051E3-2171-45C7-A2D7-541067CB50C4}"/>
    <hyperlink ref="AW7" r:id="rId125" display="ir (Risku pārvaldība; Korporatīvās pārvaldības kodekss; Korporatīvās sociālās atbildības un ilgtspējas politika; Interešu konflikta un korupcijas risku novēršanas politika; Risku pārvaldības, iekšējās kontroles vides un atbilstības politika, u.c.)" xr:uid="{0452BA98-A224-4DCC-886C-C09B22B09920}"/>
    <hyperlink ref="AE7" r:id="rId126" display="ir (publ. Saņemtie naudas līdz.)" xr:uid="{85A281E6-70E6-4BFD-A6E2-29647DC09D74}"/>
    <hyperlink ref="AB7" r:id="rId127" xr:uid="{A062C384-AC0C-47FB-9BE0-7850E84DB990}"/>
    <hyperlink ref="AC7" r:id="rId128" xr:uid="{58621B80-ED78-41E4-B1F2-73155C13F194}"/>
    <hyperlink ref="AD7" r:id="rId129" display="ir (publ. Veiktās iemaksas 2 atsevišķos dok. - līdz 2018.g. un līdz 2020.g.; nav pievienots 2021.g., no gada pārsk.)" xr:uid="{142E64DF-B095-492A-BE47-BFDE60946AFA}"/>
    <hyperlink ref="AX7" r:id="rId130" xr:uid="{5969C118-94E1-4DED-A96B-C27B129C8D9C}"/>
    <hyperlink ref="AJ13" r:id="rId131" xr:uid="{8A63A25B-B0E4-4EC4-B8FF-4A666FB9641C}"/>
    <hyperlink ref="Z13" r:id="rId132" xr:uid="{1326EC07-7570-4B3A-A008-715BDCD530DA}"/>
    <hyperlink ref="AG13" r:id="rId133" xr:uid="{62B53170-D237-4262-860C-2A8D85BB2D1C}"/>
    <hyperlink ref="AK13" r:id="rId134" xr:uid="{8C52AC37-2669-49D5-8C4F-53CAD7158C32}"/>
    <hyperlink ref="AA13" r:id="rId135" xr:uid="{18D905EA-B4EB-47A5-94B8-F305CFA56649}"/>
    <hyperlink ref="AI13" r:id="rId136" xr:uid="{2F3A35C1-A8EC-494C-8A72-923EA0C15790}"/>
    <hyperlink ref="AF13" r:id="rId137" xr:uid="{AAE903D2-CCD5-43A2-936F-84C3B8FCD7FB}"/>
    <hyperlink ref="AY13" r:id="rId138" display="ir (no gada pārsk. un Ilgtspējas pārsk.)" xr:uid="{CF28C87B-6B33-4232-A05E-7B0552AABCAD}"/>
    <hyperlink ref="D6" r:id="rId139" xr:uid="{8716E710-012D-44D4-9AE7-2B9B416EE3C7}"/>
    <hyperlink ref="AM6" r:id="rId140" xr:uid="{4BAF4493-C2A6-464A-963C-1A0081163852}"/>
    <hyperlink ref="AK6" r:id="rId141" xr:uid="{05D7BADA-75AA-4BD7-BF71-38EE94D1E84C}"/>
    <hyperlink ref="AA6" r:id="rId142" xr:uid="{8DB4759A-0BC3-4DCE-A5D9-7ECF1360EE3C}"/>
    <hyperlink ref="AG6" r:id="rId143" xr:uid="{2AEA6F8F-5A0F-4F8B-B1B5-85EE6C86039F}"/>
    <hyperlink ref="AY6" r:id="rId144" xr:uid="{2CF5DEC5-0954-44DA-B144-F4C219B85951}"/>
    <hyperlink ref="AX6" r:id="rId145" xr:uid="{97089C44-4FA4-4160-863E-840A67C74905}"/>
    <hyperlink ref="AI6" r:id="rId146" xr:uid="{A9D86B82-0425-47A0-8F35-5EB875AE2B98}"/>
    <hyperlink ref="AC6" r:id="rId147" display="ir " xr:uid="{BDE8805F-A603-4FBE-8612-9ECEDEEB89FD}"/>
    <hyperlink ref="AE6" r:id="rId148" display="ir " xr:uid="{C03E70A6-4C79-4D81-878A-9C3F16E5635A}"/>
    <hyperlink ref="AD6" r:id="rId149" xr:uid="{88C8102F-67AB-4864-BEC8-309DE543D513}"/>
    <hyperlink ref="AO6" r:id="rId150" display="ir" xr:uid="{74A0DDA2-B13C-4049-B741-022B668E1C3A}"/>
    <hyperlink ref="AJ6" r:id="rId151" xr:uid="{15474850-53AB-4CCB-B81E-50997E74771D}"/>
    <hyperlink ref="AH6" r:id="rId152" xr:uid="{502F14D0-1AB0-44CE-89C1-9AD343EF1D1D}"/>
    <hyperlink ref="AW6" r:id="rId153" xr:uid="{F30B8AA0-EA2E-4D2C-A8C8-A4F40D2FB617}"/>
    <hyperlink ref="AF6" r:id="rId154" xr:uid="{01C64E64-C206-4552-BD0A-9D2B26D03ADB}"/>
    <hyperlink ref="Z6" r:id="rId155" xr:uid="{9F5C6A0A-E42E-4EE3-AC9E-912BFC2CA3C7}"/>
    <hyperlink ref="AV6" r:id="rId156" xr:uid="{10373012-96CB-41EF-8A00-2687B874939D}"/>
    <hyperlink ref="AB6" r:id="rId157" display="ir  (nefinanšu rezult. līdz 2020.g. un vispārēja inform. no gada pārsk.)" xr:uid="{CE945AC1-64B8-4BCF-832E-1429E330F882}"/>
    <hyperlink ref="AS6" r:id="rId158" xr:uid="{446B1537-8B53-46D1-AC86-A378D29A6208}"/>
    <hyperlink ref="AL6" r:id="rId159" xr:uid="{9F193C7E-AD10-4029-8DF0-58B7C41B7A0E}"/>
    <hyperlink ref="AN6" r:id="rId160" xr:uid="{90AAEE35-1317-4A81-81DA-037D7E33654B}"/>
    <hyperlink ref="AT6" r:id="rId161" display="daļēji (no Korporatīvās pārvaldības kodeksa)" xr:uid="{830E6862-32DF-44C0-A841-028B4DA9EB07}"/>
    <hyperlink ref="AU13" r:id="rId162" xr:uid="{89C38C48-3211-4AF7-98B4-A8EBBB852352}"/>
    <hyperlink ref="AW13" r:id="rId163" xr:uid="{E253CCB9-8B02-4356-8C56-85FE480051EC}"/>
    <hyperlink ref="AD13" r:id="rId164" xr:uid="{D4EAB2C8-CAD0-4F2F-8FE7-F2F0E131CBAB}"/>
    <hyperlink ref="AJ7" r:id="rId165" xr:uid="{77A285C9-B3BD-4126-AA83-3C1E3EAEB74E}"/>
    <hyperlink ref="AY7" r:id="rId166" xr:uid="{AD23BE1F-441C-4412-9E81-DCC18AA7989A}"/>
    <hyperlink ref="AL3" r:id="rId167" xr:uid="{197E004C-F8EA-4884-AC44-2350D0AF621C}"/>
    <hyperlink ref="AM15" r:id="rId168" xr:uid="{FB7771E2-8930-4EA1-ADC1-B2D8A7184B4C}"/>
    <hyperlink ref="AW15" r:id="rId169" xr:uid="{49FF7517-DB65-4C06-894A-3A07639728AE}"/>
    <hyperlink ref="AB5" r:id="rId170" xr:uid="{BC852324-3E33-499E-90E4-CF84264F5612}"/>
    <hyperlink ref="AE5" r:id="rId171" display="ir" xr:uid="{66CBBFF6-3B4C-4A07-9F55-EC5F2F5A420B}"/>
    <hyperlink ref="AL5" r:id="rId172" xr:uid="{AA0DC45D-E591-4E17-88FA-E8FCF2095DE6}"/>
    <hyperlink ref="AP5" r:id="rId173" xr:uid="{091B5E02-5525-412A-9EDE-6998B27D2449}"/>
    <hyperlink ref="AN5" r:id="rId174" xr:uid="{9E49C3E2-27EB-436C-B28E-243A63B7CFA8}"/>
    <hyperlink ref="AX5" r:id="rId175" xr:uid="{FBEA6FAE-B025-4CCB-A160-232731FD0B1A}"/>
    <hyperlink ref="AY5" r:id="rId176" xr:uid="{2CBB4ED1-5A2C-4E74-B52A-DB7CACC2B1A3}"/>
    <hyperlink ref="AN11" r:id="rId177" xr:uid="{FA81A959-057A-4797-A280-8AD4D33E9366}"/>
    <hyperlink ref="AR11" r:id="rId178" display="ir" xr:uid="{D6AB5E94-C7EB-45CF-AA28-AC223F75CDB3}"/>
    <hyperlink ref="AB11" r:id="rId179" xr:uid="{1AB63649-E750-4C65-B3FE-268C00FECCA6}"/>
    <hyperlink ref="AE11" r:id="rId180" xr:uid="{947770A0-68C3-49C9-BA76-796075BA7C62}"/>
    <hyperlink ref="AB10" r:id="rId181" display="daļēji (no gada pārsk.)" xr:uid="{6D70EC41-F62E-44C6-9162-7A6C1E26FC93}"/>
    <hyperlink ref="AF10" r:id="rId182" display="daļēji (publ. Inform. uz 2018., nepieciešams aktualizēt)" xr:uid="{788C4D75-B784-4CB5-9EF8-ADA55DA9994D}"/>
    <hyperlink ref="Z14" r:id="rId183" xr:uid="{71C12D31-CC82-47DE-B8FC-5D4A5319BB61}"/>
    <hyperlink ref="AA14" r:id="rId184" xr:uid="{9B8290A6-6417-41DF-B7B6-67B70E4EAA59}"/>
    <hyperlink ref="AP9" r:id="rId185" xr:uid="{FDE990A8-5F03-495E-9D81-A45E516A5947}"/>
    <hyperlink ref="AO9" r:id="rId186" display="ir" xr:uid="{A3045AD5-A7C3-4BFF-AAD2-84DDD17B1780}"/>
    <hyperlink ref="AS9" r:id="rId187" xr:uid="{7411C483-BBEF-4757-B4EE-E5B0A916FA5D}"/>
    <hyperlink ref="AW13:AW14" r:id="rId188" display="ir (Trauksmes celšanas un korupcijas novēršanas iekšējās kontroles sistēma)" xr:uid="{B660862F-FC64-475B-A124-4C7511ED5838}"/>
    <hyperlink ref="D4" r:id="rId189" xr:uid="{81E5C868-251A-42AE-B8B0-B7C75F916F51}"/>
    <hyperlink ref="AG4" r:id="rId190" xr:uid="{8C1F14BD-DBF3-4838-89F0-6E3A122A154D}"/>
    <hyperlink ref="AF4" r:id="rId191" xr:uid="{E94938D7-D9F3-40FB-B55B-253B604352F4}"/>
    <hyperlink ref="AL4" r:id="rId192" xr:uid="{9425B487-E6FC-43C1-8D02-C8399469E6A3}"/>
    <hyperlink ref="AM4" r:id="rId193" display="ir (valdes, padome; attiec;igi pie katra norādīts atalgojums)" xr:uid="{8DC83C08-8826-46E6-8C93-6F0A6E98C364}"/>
    <hyperlink ref="Z4" r:id="rId194" display="ir (no vidēja termiņa stratēģijas 2019. – 2025.g.)" xr:uid="{256C8FA5-6A55-43C4-B173-B5EFBA2D4344}"/>
    <hyperlink ref="AN4" r:id="rId195" xr:uid="{661FBF8B-9EF6-44F7-A056-42BB3D9D3AB2}"/>
    <hyperlink ref="AK4" r:id="rId196" xr:uid="{3586A633-DBDD-4C2B-8F4C-AE6AA76AA0E0}"/>
    <hyperlink ref="AJ4" r:id="rId197" xr:uid="{D60BB0A7-BDBC-42C1-B0EC-9218012DF500}"/>
    <hyperlink ref="AD4" r:id="rId198" xr:uid="{9528658E-1E04-42A0-B001-013CECE5BA8F}"/>
    <hyperlink ref="AE4" r:id="rId199" display="ir" xr:uid="{EC058292-A1A2-4C7B-B8B2-63A3CBEFC520}"/>
    <hyperlink ref="AC4" r:id="rId200" display="ir" xr:uid="{533187D1-870E-4F2B-86EF-6B373326DB3B}"/>
    <hyperlink ref="AX4" r:id="rId201" xr:uid="{DFF2CD23-D5AD-4555-AD4A-B833D7F73B00}"/>
    <hyperlink ref="AO4" r:id="rId202" display="ir" xr:uid="{0D1FECD8-88B8-4749-A262-D9D35B77DC8B}"/>
    <hyperlink ref="AA4" r:id="rId203" display="ir " xr:uid="{B0FB71B0-ED9F-46F5-9F09-AE54904265DA}"/>
    <hyperlink ref="AH4" r:id="rId204" xr:uid="{22E3D188-F56E-4A9F-87C0-887F03D38399}"/>
    <hyperlink ref="AI4" r:id="rId205" xr:uid="{DCFB03A9-F41F-41FF-AE69-9B322756936B}"/>
    <hyperlink ref="AW4" r:id="rId206" xr:uid="{75ABB11D-268B-4FAC-8943-C4303BA352DC}"/>
    <hyperlink ref="AB4" r:id="rId207" display="daļēji (sadaļā &quot;Vidēja termiņa darbības stratēģija&quot; pie finanšu un nefinanšu mērķu īstenošanas rezultātiem ir pievienota inform. 2015.-2016.g.; atsevišķi publiskoti &quot;Budžeta faktiskā izpilde pēc deleģēšanas līgumiem&quot; (no 2021.g.); atsevišķi pievienoti Rīgas Domes lēmumi par noteiktajiem finanšu mērķiem un specifiskajiem nefinanšu mērķiem)" xr:uid="{1153C7BA-5DBA-4365-8EA3-00A01DA880E3}"/>
    <hyperlink ref="AA12" r:id="rId208" display="daļēji ()" xr:uid="{85F48A7E-BAD5-446A-8A88-48F0430143A8}"/>
    <hyperlink ref="AF12" r:id="rId209" display="daļēji (norādīts, ka visas akcijas pieder Daugavpils pilsētas pašvaldībai)" xr:uid="{23E10C08-FC11-4FC6-8836-31A1396CB738}"/>
    <hyperlink ref="Z12" r:id="rId210" display="ir (no publicētās stratēģijas, 20. lpp)" xr:uid="{6F926255-D4F4-46E8-9926-1AA79D9C0C07}"/>
    <hyperlink ref="AP12" r:id="rId211" xr:uid="{7AFCE057-8DCB-49DC-BE3A-945EDF3DD687}"/>
    <hyperlink ref="AE12" r:id="rId212" xr:uid="{51067AA3-790A-4590-9BBF-82AE0582D051}"/>
    <hyperlink ref="AD12" r:id="rId213" xr:uid="{5DA01A96-BAC2-4981-9B2D-6F502C7C081B}"/>
    <hyperlink ref="AO12" r:id="rId214" xr:uid="{90D1D4CA-0F9B-448E-AAAB-A34D9F852E6A}"/>
    <hyperlink ref="AG12" r:id="rId215" display="ir (organizatoriskajā struktūrā nav iekļauta valde un akcionāru sapulce)" xr:uid="{75F707E2-68A1-41FE-9463-531096B54D12}"/>
    <hyperlink ref="AK12" r:id="rId216" xr:uid="{3A2A2150-4209-4206-A4BE-FB0A4B86CB1F}"/>
    <hyperlink ref="AC12" r:id="rId217" xr:uid="{B43F7797-7915-4C7E-AFE9-9600AFE76832}"/>
    <hyperlink ref="AH12" r:id="rId218" xr:uid="{057F29C5-6E4A-4D17-936E-C40A6E4EB629}"/>
    <hyperlink ref="AB12" r:id="rId219" xr:uid="{AA6E2A88-A7AA-4DB5-B9C0-BE4764CBB3F6}"/>
    <hyperlink ref="AJ12" r:id="rId220" xr:uid="{6696364C-BD97-4FE4-B725-1E619FA4C612}"/>
    <hyperlink ref="AX12" r:id="rId221" xr:uid="{E7774CB9-3B15-44AB-ABC8-3606F2E60AE2}"/>
    <hyperlink ref="D8" r:id="rId222" xr:uid="{91438870-9BAB-4776-8448-E8AA60A658B4}"/>
    <hyperlink ref="G11" r:id="rId223" xr:uid="{78AA8232-CFE1-485C-90B0-CAF87E3BB2C2}"/>
    <hyperlink ref="T11" r:id="rId224" display="daļēji (trūkst profes. darba pieredzes, izgl. apraksts un amati citās sab.)" xr:uid="{C9B975C9-4B60-4B0E-8DD1-B76FAF03D7FF}"/>
    <hyperlink ref="N11" r:id="rId225" xr:uid="{399F2A64-7A20-4E0E-B402-0746B15B353E}"/>
    <hyperlink ref="O11" r:id="rId226" display="ir (norādīts, ka neveic ziedošanu (dāvināšanu))" xr:uid="{FEE9763E-EFDD-47E0-867C-79C27E954C9A}"/>
    <hyperlink ref="R11" r:id="rId227" xr:uid="{CEF1EDE3-506E-46A0-96AF-F5BFF3712080}"/>
    <hyperlink ref="H11" r:id="rId228" xr:uid="{E44A8DE2-2C6E-473C-8DD1-7930A8EA736F}"/>
    <hyperlink ref="P11" r:id="rId229" xr:uid="{0AAD3B9D-D71F-4ED4-8D8C-33BCC0620CB4}"/>
    <hyperlink ref="M11" r:id="rId230" xr:uid="{CFD9C547-AE78-42DA-AE36-11417B38E034}"/>
    <hyperlink ref="K11" r:id="rId231" display="ir (veiktās iemaksas valsts un pašvald. budžetā, par divid. inform. nav)" xr:uid="{953099B3-6209-444A-9F91-0A1BEB17266B}"/>
    <hyperlink ref="J11" r:id="rId232" display="ir (Zvērināta revidenta pārbaudītiem gada pārsk. nav pievienots revidenta ziņojums)" xr:uid="{5C424A9D-FDFF-4188-A407-59A5CACBF422}"/>
    <hyperlink ref="Q11" r:id="rId233" display="ir (katram iepirkumam atsevišķi saite EIS)" xr:uid="{D351EA9B-06E9-40F6-A134-4329AB506E80}"/>
    <hyperlink ref="S10" r:id="rId234" display="daļēji (valdes reglaments publicēts, par padomi nav inf.)" xr:uid="{BB49F2AE-7BB2-43D4-8011-2979C9A29212}"/>
    <hyperlink ref="R10" r:id="rId235" xr:uid="{72964800-CBF3-4674-976B-7B2923AB4258}"/>
    <hyperlink ref="T10" r:id="rId236" display="daļēji (trūkst pilnv. termiņi; padome nav norādīta)" xr:uid="{849236F2-7153-4F1F-8C56-5193BB10529A}"/>
    <hyperlink ref="N10" r:id="rId237" xr:uid="{23FAA7AC-FAD0-48B6-8E70-FC73BEE26773}"/>
    <hyperlink ref="U10" r:id="rId238" xr:uid="{AD38354D-179B-4ED6-A94C-BA8824C5EB08}"/>
    <hyperlink ref="P10" r:id="rId239" xr:uid="{6EEAF8DA-97EE-48D5-8187-DB71E104267A}"/>
    <hyperlink ref="O10" r:id="rId240" xr:uid="{B217787F-4BFD-41CC-B27E-DBB954C2918B}"/>
    <hyperlink ref="Q10" r:id="rId241" display="ir (precīza adrese EIS)" xr:uid="{EA1F6357-B884-426D-9CF4-A9C4D9AAAEF8}"/>
    <hyperlink ref="K10" r:id="rId242" display="ir (par divid. nav inform.)" xr:uid="{19CCCB17-0B56-4B3A-AB86-6DA49DA2B5F8}"/>
    <hyperlink ref="L10" r:id="rId243" xr:uid="{EAFD8DF0-9140-4CE8-B3A3-2D0D082E4DF5}"/>
    <hyperlink ref="J10" r:id="rId244" xr:uid="{D5F98E33-1FC5-4B76-846E-2D616B3497BF}"/>
    <hyperlink ref="Q14" r:id="rId245" display="daļēji (publicēts sākot no 2019.g. un ir vispārēja saite uz EIS)" xr:uid="{4BE23C5B-F523-417D-ACA7-31B66B28A5CB}"/>
    <hyperlink ref="G10" r:id="rId246" xr:uid="{434D968A-7B6A-4703-88B4-EFAF3FC63E48}"/>
    <hyperlink ref="M14" r:id="rId247" xr:uid="{E725E441-C36C-4969-87BF-7D2319BBA763}"/>
    <hyperlink ref="H10" r:id="rId248" xr:uid="{E084CCFC-B53C-42D3-8661-35A1C6BD3E7F}"/>
    <hyperlink ref="T14" r:id="rId249" xr:uid="{C354ECF4-C4C5-431E-A01E-D01A444CD6CF}"/>
    <hyperlink ref="U14" r:id="rId250" xr:uid="{7F953A25-EEB4-47C4-B29F-F64F35C2A105}"/>
    <hyperlink ref="R14" r:id="rId251" xr:uid="{49BF8349-BEB2-4AC2-8CCA-DD5488880286}"/>
    <hyperlink ref="O14" r:id="rId252" xr:uid="{1E7DB66F-C61B-4861-9DCF-95AF0320A054}"/>
    <hyperlink ref="P14" r:id="rId253" xr:uid="{704D1685-2844-4EE8-9CB9-5B7323843FD4}"/>
    <hyperlink ref="I14" r:id="rId254" xr:uid="{43A07237-64BB-49D7-A743-01059F2BD394}"/>
    <hyperlink ref="V14" r:id="rId255" display="ir" xr:uid="{7D3A2DCF-7D74-43B9-BD04-B7D83C9F0238}"/>
    <hyperlink ref="J14" r:id="rId256" display="daļēji (sākot ar 2022.gadu ir publicēti visi starpp. pārskati.; līdz 2022.g. trūkst starpp. pārskati)" xr:uid="{F32CA2B5-1435-4248-8EC1-7F86BF6D9091}"/>
    <hyperlink ref="N14" r:id="rId257" xr:uid="{38BB932F-04D2-4B32-938D-4F0D20F63AB6}"/>
    <hyperlink ref="Q5" r:id="rId258" display="ir (iepirk. no 2019.g. ir precīza saite EIS)" xr:uid="{10661522-93DC-4428-9AAD-526A1DCC5D23}"/>
    <hyperlink ref="T5" r:id="rId259" display="ir (padome un valde)" xr:uid="{A20BA4B1-2824-49B3-880C-4CD7FC1B13EA}"/>
    <hyperlink ref="N5" r:id="rId260" xr:uid="{E2ED8EA4-A901-4FAA-8FE5-CECFA03519EE}"/>
    <hyperlink ref="G5" r:id="rId261" xr:uid="{474941B1-1ADE-43F3-A53A-2FA2DABF1582}"/>
    <hyperlink ref="H5" r:id="rId262" xr:uid="{66130081-38E6-4DA3-A9E4-B88B1DB35B7C}"/>
    <hyperlink ref="K5" r:id="rId263" xr:uid="{26CD3E56-EA16-4CC2-8C31-2F6787DDE0A1}"/>
    <hyperlink ref="V5" r:id="rId264" display="ir  (Atalgojuma politikas principi un informācija par valdes un padomes locekļu atalgojumu)" xr:uid="{B260322F-0C1A-41AC-BA36-7899C815EAD5}"/>
    <hyperlink ref="O5" r:id="rId265" xr:uid="{24FB3A7D-CFEE-4C2F-A5E5-F40ACBF5925F}"/>
    <hyperlink ref="M5" r:id="rId266" xr:uid="{0925B09D-A674-4CD0-988B-09A7E45CA0C7}"/>
    <hyperlink ref="J5" r:id="rId267" display="ir (revidentu paziņ. pie gada pārsk. pārsvarā nav pievienoti)" xr:uid="{7B2ABBAB-D5E9-45A3-855A-9C22B5317F8D}"/>
    <hyperlink ref="P5" r:id="rId268" xr:uid="{089B6857-D4A3-4DC5-8B20-E54477A3D213}"/>
    <hyperlink ref="R5" r:id="rId269" xr:uid="{440788A4-6BF7-43DA-BDBE-9E109C3AE0F0}"/>
    <hyperlink ref="R15" r:id="rId270" display="nav" xr:uid="{434A4230-D4D1-4F44-B482-0C5587BD44BB}"/>
    <hyperlink ref="Q15" r:id="rId271" display="ir (norādītā saite uz IUB lapu nedarbojas)" xr:uid="{67DE7DF9-7B82-4F30-B689-4CADF32E759F}"/>
    <hyperlink ref="N15" r:id="rId272" xr:uid="{41554138-F98B-483F-A197-3B21AE71994A}"/>
    <hyperlink ref="J15" r:id="rId273" xr:uid="{D301F574-F6C5-465F-92B6-39AACFC519BA}"/>
    <hyperlink ref="O15" r:id="rId274" xr:uid="{CB9FAB27-2B36-4E8E-9846-407FE8D1E9BA}"/>
    <hyperlink ref="P15" r:id="rId275" display="ir" xr:uid="{845956DB-5FAC-409E-9C9B-BF90374C7D2A}"/>
    <hyperlink ref="V15" r:id="rId276" display="ir (atalgojuma politikas princ. un inform. par vadības atlg. pie CV)" xr:uid="{5707B678-7D3A-400F-9B3A-C7A6BA5CB54E}"/>
    <hyperlink ref="K15" r:id="rId277" display="ir (no budžeta plāna izpildes, tabulā publ. inform. 4. punkts)" xr:uid="{3B177E5A-7EAF-4E89-945D-27DACE73AB16}"/>
    <hyperlink ref="G15" r:id="rId278" display="ir (no stratēģijas 2022.-2026.g., 38. lpp)" xr:uid="{617B9A16-A86B-42E9-9751-6099EB1A921D}"/>
    <hyperlink ref="H15" r:id="rId279" display="ir (no stratēģijas 202.-2026.g.)" xr:uid="{95EF0BDB-6FCA-4D5E-91F7-E9DB98607623}"/>
    <hyperlink ref="I15" r:id="rId280" display="daļēji (tabulā publ. inf. 2. punktā, Rīcības plāna izpilde līdz 2018.g., Budžeta plāna izpilde līdz 2020., papildus inf. no gada pārsk.)" xr:uid="{065D328B-36F8-40B0-A5A1-36117A9D2770}"/>
    <hyperlink ref="V3" r:id="rId281" display="daļēji" xr:uid="{AAA3C48E-32BE-4A46-8862-52DA400B40B4}"/>
    <hyperlink ref="M3" r:id="rId282" xr:uid="{15ADEF27-ADE0-4B2E-89BF-ADE3FAA49AB3}"/>
    <hyperlink ref="R3" r:id="rId283" xr:uid="{B696ED75-5EF0-409A-93FE-6EF57C814826}"/>
    <hyperlink ref="H3" r:id="rId284" xr:uid="{4BA9B634-E877-4F5F-B3A6-30EFAE3A505D}"/>
    <hyperlink ref="G3" r:id="rId285" xr:uid="{1D92E2D4-3D1A-456E-B804-31C643F8371C}"/>
    <hyperlink ref="I3" r:id="rId286" xr:uid="{6F862E3D-EBF0-4A4F-8038-F7033FCF3916}"/>
    <hyperlink ref="N3" r:id="rId287" xr:uid="{B3F04D87-73D0-4FB9-9AB8-8C6D7B425E70}"/>
    <hyperlink ref="O3" r:id="rId288" location="ziedosanas_davinasanas_kartiba" xr:uid="{9619888F-AE4B-465A-AD33-43122695FEFD}"/>
    <hyperlink ref="K3" r:id="rId289" location="nodoklu_maksajumi" xr:uid="{337BF470-C5A4-4BA2-8B49-93D0F17FA716}"/>
    <hyperlink ref="L3" r:id="rId290" location="valsts_un_pasvaldibas_budzeta_finansejums" xr:uid="{E9646013-C465-4456-A23F-F4307729DEF0}"/>
    <hyperlink ref="J3" r:id="rId291" xr:uid="{E01F59D0-65FF-4EED-9118-566FD84F0A43}"/>
    <hyperlink ref="Q3" r:id="rId292" xr:uid="{E38CC02A-6230-49A1-974E-959FA70F6BB4}"/>
    <hyperlink ref="U7" r:id="rId293" display="ir " xr:uid="{5B34C838-7B86-4572-AE4E-6444A2FE9F6A}"/>
    <hyperlink ref="G7" r:id="rId294" xr:uid="{C758E239-3126-4F9C-B0E6-FCBEF257602E}"/>
    <hyperlink ref="M7" r:id="rId295" display="ir " xr:uid="{5267FB37-EF3D-4E0B-B061-FA7BB58EBC4A}"/>
    <hyperlink ref="N7" r:id="rId296" xr:uid="{94B45DEB-544B-482E-9357-FAB8BF5E5200}"/>
    <hyperlink ref="R7" r:id="rId297" xr:uid="{9887D76A-D288-482A-9781-2730C0589B40}"/>
    <hyperlink ref="H7" r:id="rId298" xr:uid="{18E8F253-CF37-4478-BEF9-385F857D5DF6}"/>
    <hyperlink ref="O7" r:id="rId299" xr:uid="{D7AC66E6-628C-4CA9-8C80-75DE1D355C4F}"/>
    <hyperlink ref="P7" r:id="rId300" xr:uid="{353E00DB-08B0-47B0-82DE-98E1D392D795}"/>
    <hyperlink ref="L7" r:id="rId301" xr:uid="{216B9A60-D0FF-4B49-A351-C89977198CDC}"/>
    <hyperlink ref="I7" r:id="rId302" xr:uid="{A0931B1A-15AB-451A-9A7F-3AE97AA5F905}"/>
    <hyperlink ref="J7" r:id="rId303" xr:uid="{7D589C44-2412-42EA-9524-686115F44449}"/>
    <hyperlink ref="K7" r:id="rId304" xr:uid="{9D4BC8DD-A864-4478-872F-A46E0517A3D9}"/>
    <hyperlink ref="Q13" r:id="rId305" display="ir (norādītās precīzas saites uz dažādām ārējo elektronisko iepirkumu sist.)" xr:uid="{BC184305-6324-442B-AED9-70A10C58D7B4}"/>
    <hyperlink ref="N13" r:id="rId306" display="ir " xr:uid="{0C769A1A-3ED6-4A46-B3C0-87EB72A9B90F}"/>
    <hyperlink ref="R13" r:id="rId307" xr:uid="{FEAFE436-27A9-44A0-A21C-A1F80BEE7D38}"/>
    <hyperlink ref="H13" r:id="rId308" xr:uid="{D325090F-FA0E-49D7-A006-44D3AB6F247A}"/>
    <hyperlink ref="M13" r:id="rId309" display="ir " xr:uid="{2BB3571D-56D4-4018-9A65-FBD98B1D8905}"/>
    <hyperlink ref="T6" r:id="rId310" xr:uid="{EDB3333E-3E52-4906-99C9-7C686D435032}"/>
    <hyperlink ref="R6" r:id="rId311" xr:uid="{EBE9EB32-DF56-4845-8093-6BA1A0F48991}"/>
    <hyperlink ref="H6" r:id="rId312" xr:uid="{392B2405-B6E3-48F7-B1FE-6EF9838EED36}"/>
    <hyperlink ref="N6" r:id="rId313" xr:uid="{351E764E-7E56-41FF-96FC-BA84780F609B}"/>
    <hyperlink ref="P6" r:id="rId314" xr:uid="{DC99FC30-7C9E-4589-B2B5-8FA53FF582CC}"/>
    <hyperlink ref="J6" r:id="rId315" display="ir " xr:uid="{4E24C715-D584-489D-BFDD-51098D6DBFF4}"/>
    <hyperlink ref="L6" r:id="rId316" xr:uid="{4E12394F-D4B0-4B4A-BBAE-CD0E150FB9EA}"/>
    <hyperlink ref="K6" r:id="rId317" display="ir  (kopējā nodokļu summa par katru gadu atsevišķi un papildus no gada pārsk.)" xr:uid="{8F55C584-4BD5-47BE-9F65-D79B74DDFE72}"/>
    <hyperlink ref="V6" r:id="rId318" display="ir" xr:uid="{63437DF6-3830-40ED-B169-68D0451906B7}"/>
    <hyperlink ref="Q6" r:id="rId319" display="ir " xr:uid="{F4F464BC-E8FB-41FF-9D60-4DD78FC58357}"/>
    <hyperlink ref="O6" r:id="rId320" xr:uid="{CC26EF29-8C51-44FE-BB26-97CA31740837}"/>
    <hyperlink ref="M6" r:id="rId321" display="ir " xr:uid="{DC35C705-A12B-43BE-BCB1-8479BACBF439}"/>
    <hyperlink ref="G6" r:id="rId322" xr:uid="{1370EF06-114F-43D0-A93F-EE0E074D00EE}"/>
    <hyperlink ref="I6" r:id="rId323" display="ir  (nefinanšu rezult. līdz 2020.g. un vispārēja inform. no gada pārsk.)" xr:uid="{713DAB2B-A1F2-4D68-A190-64A55B53BA3C}"/>
    <hyperlink ref="S6" r:id="rId324" xr:uid="{6AC8DBF9-E39A-497A-AED1-86E6E79B33AC}"/>
    <hyperlink ref="U6" r:id="rId325" xr:uid="{BA8BA6EA-5CA3-44B3-AE12-87F9AE9AB796}"/>
    <hyperlink ref="K13" r:id="rId326" display="ir (tīmekļvietnes lapā &quot;Iemaksas budžetā&quot; ir informācija tikai par 2021./2022.finanšu gadu, papildus no gada pārsk., publicēta dividenžu politika)" xr:uid="{4963B04B-712A-4051-B96F-7A4198A6E34D}"/>
    <hyperlink ref="S3" r:id="rId327" location="parvaldibas_modelis_un_principi" xr:uid="{254562FE-4F35-47B6-BB73-3DBDAB1C5770}"/>
    <hyperlink ref="T15" r:id="rId328" display="daļēji" xr:uid="{47C09EBD-9CAA-42DB-98A4-871402D71159}"/>
    <hyperlink ref="I5" r:id="rId329" xr:uid="{AE9DF128-6206-479F-BA64-2D67FC294C45}"/>
    <hyperlink ref="L5" r:id="rId330" xr:uid="{8DBD4011-4F45-4BA8-A339-1DE675FA326D}"/>
    <hyperlink ref="S5" r:id="rId331" display="ir (Valdes un padomes nolikumi)" xr:uid="{10ABE5F6-8B5B-4A8B-B6AE-376C68EC183B}"/>
    <hyperlink ref="U5" r:id="rId332" xr:uid="{5DC17BA6-B235-4B1D-9683-BD2CF7EC230E}"/>
    <hyperlink ref="U11" r:id="rId333" display="ir (dalībnieku sapulces)" xr:uid="{59AAFEAE-E2B8-46D0-BC13-E510E0AE550A}"/>
    <hyperlink ref="I11" r:id="rId334" display="daļēji (apraksta formā; bulkleti &quot;Slimnīca skaitļos un faktos&quot;)" xr:uid="{828F9BED-0ED0-4E07-BBE7-C19E38863249}"/>
    <hyperlink ref="I10" r:id="rId335" xr:uid="{84A1FE4F-541E-4DC5-8990-B6518944D120}"/>
    <hyperlink ref="M10" r:id="rId336" display="daļēji (publ. Inform. uz 2018., nepieciešams aktualizēt)" xr:uid="{C6C34960-C876-4164-BB12-70462126987F}"/>
    <hyperlink ref="G14" r:id="rId337" xr:uid="{7501DD08-F9DC-4FB0-9DA8-B768FE2C4BD2}"/>
    <hyperlink ref="H14" r:id="rId338" xr:uid="{F4A09EB2-A0E9-4890-AF33-DFC107C936E8}"/>
    <hyperlink ref="N4" r:id="rId339" xr:uid="{8D4D8329-3247-4AEC-9C1A-9B254A1E781F}"/>
    <hyperlink ref="M4" r:id="rId340" xr:uid="{08040E1F-C083-4C2B-BE60-545DC41DCF9F}"/>
    <hyperlink ref="S4" r:id="rId341" display="ir (valdes reglaments, padomes reglaments)" xr:uid="{8BCDB9D1-30FF-4CF5-9C25-898BCB687C0C}"/>
    <hyperlink ref="T4" r:id="rId342" display="ir (valdes, padome; attiecīgi pie katra norādīts atalgojums)" xr:uid="{356E5A71-2D6B-4335-B2D6-2BDD5B63A133}"/>
    <hyperlink ref="G4" r:id="rId343" xr:uid="{3AC9915B-6ADF-435F-9EE8-F8FE82547A83}"/>
    <hyperlink ref="U4" r:id="rId344" xr:uid="{5D31319F-BE49-45EB-A22B-048F6FE4C1B6}"/>
    <hyperlink ref="R4" r:id="rId345" display="ir " xr:uid="{C2B4D7F9-E19E-4F15-8A7B-0451FF786271}"/>
    <hyperlink ref="Q4" r:id="rId346" display="ir (aktuāliem iepirkumiem ir precīza saite EIS)" xr:uid="{CA79B497-3777-4E46-B86A-F0B663FB165A}"/>
    <hyperlink ref="K4" r:id="rId347" xr:uid="{BB1A3710-D506-4D1F-94CF-01965B7F72C7}"/>
    <hyperlink ref="L4" r:id="rId348" display="ir (&quot;Publiskojamā informācija&quot; -&gt; &quot;Finanšu informācija&quot; -&gt; &quot;Dotācijas&quot;)" xr:uid="{CC9CBF2F-54C9-424D-8872-F76574E02B3C}"/>
    <hyperlink ref="J4" r:id="rId349" xr:uid="{89652F45-366F-4B2E-9181-15496BF64B26}"/>
    <hyperlink ref="V4" r:id="rId350" display="ir (vadības atalgojums norādīts CV attiecīgi pie katra valdes/padomes loc.)" xr:uid="{5249C868-2F85-48D8-94E3-1D4B52EA5C70}"/>
    <hyperlink ref="H4" r:id="rId351" xr:uid="{53AEB47C-7A98-41D4-81FE-47A25B7D60C2}"/>
    <hyperlink ref="O4" r:id="rId352" xr:uid="{5E777020-82D8-43C9-9886-E7C905B7C8D2}"/>
    <hyperlink ref="I4" r:id="rId353" display="daļēji (sadaļā &quot;Vidēja termiņa darbības stratēģija&quot; pie finanšu un nefinanšu mērķu īstenošanas rezultātiem ir pievienota inform. 2015.-2016.g.; atsevišķi publiskoti &quot;Budžeta faktiskā izpilde pēc deleģēšanas līgumiem&quot; (no 2021.g.); atsevišķi pievienoti Rīgas Domes lēmumi par noteiktajiem finanšu mērķiem un specifiskajiem nefinanšu mērķiem)" xr:uid="{9B54B9A0-11D7-4E6D-AB72-897477A8F1CE}"/>
    <hyperlink ref="W3" r:id="rId354" xr:uid="{5FBF066F-DD88-4555-A12E-4DC4CE1BC320}"/>
    <hyperlink ref="W7" r:id="rId355" xr:uid="{8ECE8EAE-10E1-4A90-8D2D-77F21E0399BC}"/>
    <hyperlink ref="W6" r:id="rId356" xr:uid="{15A935D1-148A-470F-8AF6-C0E8F5FF044F}"/>
    <hyperlink ref="W5" r:id="rId357" xr:uid="{F8A8DB4E-A6F3-4EB9-9643-1A544AA06444}"/>
    <hyperlink ref="S7" r:id="rId358" xr:uid="{65DE728F-4A21-4BAB-BA1F-2C0937555A5E}"/>
    <hyperlink ref="P4" r:id="rId359" xr:uid="{CFD5B047-2976-4825-9021-CDB8DBD6D7D3}"/>
    <hyperlink ref="G13" r:id="rId360" display="ir " xr:uid="{015D8EE5-2C26-4CE7-9A2C-C24FFB86288B}"/>
    <hyperlink ref="J13" r:id="rId361" xr:uid="{C1D001F4-F0A8-4EA1-9F01-D378D62554F3}"/>
    <hyperlink ref="I13" r:id="rId362" display="ir " xr:uid="{528BE5DC-E073-4803-9585-53546CE71AC4}"/>
    <hyperlink ref="W13" r:id="rId363" xr:uid="{0FEE8FD9-2FCE-42CD-8EBC-AADCD3D90548}"/>
    <hyperlink ref="T13" r:id="rId364" xr:uid="{99824BEC-8503-4310-B036-BE5C5D4B8D39}"/>
    <hyperlink ref="N8" r:id="rId365" xr:uid="{F3AD9E31-4A97-469D-BFEE-66FB181641CA}"/>
    <hyperlink ref="G8" r:id="rId366" xr:uid="{35E29301-3F20-4A05-8838-FC8EB35DCBF1}"/>
    <hyperlink ref="H8" r:id="rId367" xr:uid="{8D685F60-B228-48F6-8562-65B4E0EE012F}"/>
    <hyperlink ref="I8" r:id="rId368" xr:uid="{C01D6955-B3A0-4512-A777-FD21692E0C51}"/>
    <hyperlink ref="J8" r:id="rId369" xr:uid="{BCE8E3F2-04F0-4A08-94EB-03FDABB53878}"/>
    <hyperlink ref="K8" r:id="rId370" xr:uid="{46722FCE-51DD-4E4E-9D2F-80AAE1816482}"/>
    <hyperlink ref="L8" r:id="rId371" xr:uid="{5286FABB-1783-4A41-A138-B9C263734E82}"/>
    <hyperlink ref="O8" r:id="rId372" xr:uid="{6A65B5FE-E9F7-4809-BEC8-B82356108835}"/>
    <hyperlink ref="R8" r:id="rId373" xr:uid="{B7BA802E-7929-4B5A-8C0F-883F112FA93D}"/>
    <hyperlink ref="Q8" r:id="rId374" xr:uid="{DC02F1ED-0AC8-4DBD-8578-448F76C5BA57}"/>
    <hyperlink ref="S8" r:id="rId375" xr:uid="{D898F7B3-288C-4518-848E-CA8F2F6468B6}"/>
    <hyperlink ref="T8" r:id="rId376" xr:uid="{49E3BD6F-A3B4-4B31-92C0-963A9098B4B3}"/>
    <hyperlink ref="U8" r:id="rId377" xr:uid="{14ABDC84-7BE1-4899-92F8-20DB708CD8E7}"/>
    <hyperlink ref="V8" r:id="rId378" xr:uid="{97ADE191-8FF6-4D46-A9F9-43B1CB1E1B2A}"/>
    <hyperlink ref="X5" r:id="rId379" xr:uid="{820F46EA-7D5A-4A6A-A2A9-EBFE31013E23}"/>
    <hyperlink ref="X3" r:id="rId380" xr:uid="{3703A4DF-DCEE-437E-8F5A-81626260C8C7}"/>
    <hyperlink ref="X13" r:id="rId381" xr:uid="{B89ECF3B-F46B-4A10-9CE4-36A88CE0A686}"/>
    <hyperlink ref="X6" r:id="rId382" xr:uid="{3DC4F294-6F68-4ED8-BBBF-F6D2925C9231}"/>
    <hyperlink ref="X7" r:id="rId383" xr:uid="{A752CDAC-EDD2-4E7C-8C3C-6E3306B3C691}"/>
    <hyperlink ref="Q7" r:id="rId384" xr:uid="{E9B8619B-654C-4CF9-8AA0-2B2C188370CE}"/>
    <hyperlink ref="T7" r:id="rId385" xr:uid="{C8B68AD9-043C-46BB-9207-9A02190BDDFB}"/>
    <hyperlink ref="P3" r:id="rId386" location="ziedosanas_davinasanas_kartiba" xr:uid="{401970DD-F455-4428-9B78-FA01A70A5093}"/>
    <hyperlink ref="D12" r:id="rId387" xr:uid="{8626A814-52AD-4AFA-92D3-01889731680D}"/>
    <hyperlink ref="D9" r:id="rId388" xr:uid="{5F954FB1-628B-4E8A-9C8C-63EF06F051A3}"/>
    <hyperlink ref="G9" r:id="rId389" display="http://www.daugavpils.udens.lv/Text_parudens.aspx?t=4941644d-dc19-42ee-bdc5-a2514160584b" xr:uid="{10BF3AB3-4273-405E-838A-84B80C8657E7}"/>
    <hyperlink ref="H9" r:id="rId390" display="http://www.daugavpils.udens.lv/Text_parudens.aspx?t=4941644d-dc19-42ee-bdc5-a2514160584b" xr:uid="{BA6F9FA2-0DE7-4AB2-ABB8-CFBCDB262C57}"/>
    <hyperlink ref="I9" r:id="rId391" display="http://www.daugavpils.udens.lv/Text_parudens.aspx?t=4941644d-dc19-42ee-bdc5-a2514160584b" xr:uid="{746755CD-3FE0-4B8C-ADB7-903F8747E369}"/>
    <hyperlink ref="J9" r:id="rId392" display="http://www.daugavpils.udens.lv/Text_parudens.aspx?t=4941644d-dc19-42ee-bdc5-a2514160584b" xr:uid="{B4FAA985-D417-47B8-A917-3DE2475110A3}"/>
    <hyperlink ref="K9" r:id="rId393" display="http://www.daugavpils.udens.lv/Text_parudens.aspx?t=4941644d-dc19-42ee-bdc5-a2514160584b" xr:uid="{C1CC1778-DD69-45DE-9795-09086D82D74D}"/>
    <hyperlink ref="L9" r:id="rId394" display="http://www.daugavpils.udens.lv/Text_parudens.aspx?t=4941644d-dc19-42ee-bdc5-a2514160584b" xr:uid="{739D11FD-7F45-48F0-840A-2F3332B77323}"/>
    <hyperlink ref="M9:N9" r:id="rId395" display="http://www.daugavpils.udens.lv/Text_parudens.aspx?t=4941644d-dc19-42ee-bdc5-a2514160584b" xr:uid="{373045EF-BBF9-456D-AC76-2FFDF61E73FC}"/>
    <hyperlink ref="O9" r:id="rId396" display="http://www.daugavpils.udens.lv/Text_parudens.aspx?t=4941644d-dc19-42ee-bdc5-a2514160584b" xr:uid="{319BBB59-2CD5-4CE7-8E50-CF1BBAA39032}"/>
    <hyperlink ref="P9" r:id="rId397" display="http://www.daugavpils.udens.lv/Text_parudens.aspx?t=4941644d-dc19-42ee-bdc5-a2514160584b" xr:uid="{1FE825C8-8BC5-4471-B9AC-71F147E8679D}"/>
    <hyperlink ref="Q9" r:id="rId398" display="http://www.daugavpils.udens.lv/Text_parudens.aspx?t=4941644d-dc19-42ee-bdc5-a2514160584b" xr:uid="{7C6E7164-DF21-4E0D-BFC5-CE40171BA552}"/>
    <hyperlink ref="R9" r:id="rId399" display="http://www.daugavpils.udens.lv/Text_parudens.aspx?t=4941644d-dc19-42ee-bdc5-a2514160584b" xr:uid="{26C18369-1E45-420D-90A6-175DC1D95429}"/>
    <hyperlink ref="S9" r:id="rId400" display="http://www.daugavpils.udens.lv/Text_parudens.aspx?t=4941644d-dc19-42ee-bdc5-a2514160584b" xr:uid="{131E5A8C-E432-4EBD-82BF-C7686C833BA4}"/>
    <hyperlink ref="T9" r:id="rId401" display="http://www.daugavpils.udens.lv/Text_parudens.aspx?t=4941644d-dc19-42ee-bdc5-a2514160584b" xr:uid="{BB5CF940-4324-421A-97B6-3CC9B9780337}"/>
    <hyperlink ref="U9" r:id="rId402" display="http://www.daugavpils.udens.lv/Text_parudens.aspx?t=4941644d-dc19-42ee-bdc5-a2514160584b" xr:uid="{7CF52CEA-C884-4CBE-A950-5B346885EBEF}"/>
    <hyperlink ref="V9" r:id="rId403" display="http://www.daugavpils.udens.lv/Text_parudens.aspx?t=4941644d-dc19-42ee-bdc5-a2514160584b" xr:uid="{EEC5F0D4-B9AA-4C53-B2B1-380DF0BF3BF5}"/>
    <hyperlink ref="X4" r:id="rId404" xr:uid="{0A0C488D-EEBB-46CB-AEF4-67FC2B032E98}"/>
    <hyperlink ref="X12" r:id="rId405" xr:uid="{FFBB508D-47B5-4F73-A3F8-56FF3C147AC4}"/>
    <hyperlink ref="W12" r:id="rId406" xr:uid="{2D68D5C5-E64B-4EAC-B72B-25F0C5040AEE}"/>
    <hyperlink ref="G12" r:id="rId407" xr:uid="{FC15B0BE-AF69-422F-96E4-89AB18D95CD3}"/>
    <hyperlink ref="I12" r:id="rId408" xr:uid="{EAD63C81-7E57-4310-B440-7F834BCAE58D}"/>
    <hyperlink ref="J12:K12" r:id="rId409" display="ir" xr:uid="{EC803906-BD27-4925-BA58-C164D40EECCD}"/>
    <hyperlink ref="L12" r:id="rId410" xr:uid="{AE7FA62B-CAE2-49F2-A843-DCB14667B4EE}"/>
    <hyperlink ref="M12:N12" r:id="rId411" display="ir" xr:uid="{FCD6B42C-F674-4B88-BDBB-B59B48CE5B4B}"/>
    <hyperlink ref="O12" r:id="rId412" xr:uid="{416B2514-8972-433E-B3E3-D3609A8169DF}"/>
    <hyperlink ref="P12" r:id="rId413" xr:uid="{63EB397E-7374-49F3-A8FF-B0E87E9BABAF}"/>
    <hyperlink ref="Q12" r:id="rId414" xr:uid="{393AEA85-3184-45A5-8D09-8C9D68DF2C41}"/>
    <hyperlink ref="R12" r:id="rId415" xr:uid="{48B5E705-1474-443C-BF95-302A7C06F486}"/>
    <hyperlink ref="T12" r:id="rId416" display="daļēji" xr:uid="{00BC3F5E-F808-4C62-AF5D-5BD951606FED}"/>
    <hyperlink ref="V11" r:id="rId417" display="daļēji (publ. Atalgojuma politikas principi, trūkst. valdes loc. atalg.)" xr:uid="{0F565D01-5E4E-4D88-838D-6F409EDD824F}"/>
    <hyperlink ref="L11" r:id="rId418" display="ir (veiktās iemaksas valsts un pašvald. budžetā, par divid. inform. nav)" xr:uid="{2DD311F1-9014-4571-A6D0-6F95CE5C156D}"/>
    <hyperlink ref="S11" r:id="rId419" xr:uid="{CDFCF732-6AB8-4F5F-A22A-0A603DC8735F}"/>
    <hyperlink ref="S13" r:id="rId420" xr:uid="{57CE281B-280B-41E0-8C65-DBE20F82202E}"/>
    <hyperlink ref="V13" r:id="rId421" xr:uid="{53C150AE-F51A-4C87-AE0F-62B3EC1E47BB}"/>
    <hyperlink ref="U13" r:id="rId422" xr:uid="{C49457BE-0185-423D-A336-74C8CE9E42D0}"/>
    <hyperlink ref="M8" r:id="rId423" xr:uid="{F557D8F2-2EBE-44AE-9EAC-768DB192CDEF}"/>
    <hyperlink ref="X1" r:id="rId424" location="p58" xr:uid="{B0A3052C-0FFE-4586-9DE9-174E0BC7F5CF}"/>
    <hyperlink ref="Y1" r:id="rId425" xr:uid="{CA85555C-3E88-4478-B17A-9C6CFFD79C49}"/>
    <hyperlink ref="T3" r:id="rId426" xr:uid="{753EA9BA-CE51-4D92-9BC2-B35BFBBFE584}"/>
    <hyperlink ref="U3" r:id="rId427" xr:uid="{5CC1BE9C-AB28-42E0-92C6-E728365FA4EE}"/>
    <hyperlink ref="V7" r:id="rId428" xr:uid="{F9A50045-6D57-4CAC-AB7C-D0A548772832}"/>
    <hyperlink ref="W4" r:id="rId429" xr:uid="{5E3412AC-1EE0-4320-9335-DDAFE18D951A}"/>
    <hyperlink ref="P13" r:id="rId430" display="daļēji" xr:uid="{B40CAF71-E661-49F9-A07B-FA6D51555ADF}"/>
    <hyperlink ref="P8" r:id="rId431" xr:uid="{325D7EF5-9A4D-498A-A907-FE9AF0B1BB89}"/>
    <hyperlink ref="W8" r:id="rId432" xr:uid="{07A03BB6-49A2-4176-B81D-C7AE17F6BBE5}"/>
    <hyperlink ref="V10" r:id="rId433" display="ir (atalgojuma politikas princ., ietverta inform. par valdes atalg.; par padomi nav inform.)" xr:uid="{E833639F-C185-4E03-AEDD-FB5CDD5B9671}"/>
    <hyperlink ref="H12" r:id="rId434" xr:uid="{66A5A322-5A93-4823-A446-F2A806FE413B}"/>
    <hyperlink ref="U12" r:id="rId435" display="nav" xr:uid="{4D3EB36F-BF01-4C38-8860-7283981458B3}"/>
    <hyperlink ref="K14:L14" r:id="rId436" display="daļēji (sākot ar 2022.gadu ir publicēti visi starpp. pārskati.; līdz 2022.g. trūkst starpp. pārskati)" xr:uid="{15259631-A542-4F80-9DB4-8C51128459A3}"/>
    <hyperlink ref="L15" r:id="rId437" display="ir (no budžeta plāna izpildes, tabulā publ. inform. 4. punkts)" xr:uid="{52AC717C-D91F-4C05-97C6-34A44175F973}"/>
  </hyperlinks>
  <pageMargins left="0.7" right="0.7" top="0.75" bottom="0.75" header="0.3" footer="0.3"/>
  <pageSetup paperSize="9" orientation="portrait" r:id="rId438"/>
  <drawing r:id="rId439"/>
  <legacyDrawing r:id="rId44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4" id="{C7895CC6-9347-44BB-9766-101793A2DADA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A3:A15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6D942-17B6-4ADE-91CE-DC7B692E2841}">
  <dimension ref="A1:Q72"/>
  <sheetViews>
    <sheetView topLeftCell="A43" workbookViewId="0">
      <selection activeCell="E68" sqref="E68"/>
    </sheetView>
  </sheetViews>
  <sheetFormatPr defaultRowHeight="15" x14ac:dyDescent="0.25"/>
  <sheetData>
    <row r="1" spans="1:17" x14ac:dyDescent="0.25">
      <c r="A1" s="114" t="s">
        <v>318</v>
      </c>
      <c r="B1" s="114" t="s">
        <v>370</v>
      </c>
      <c r="C1" s="114" t="s">
        <v>3</v>
      </c>
      <c r="D1" s="114" t="s">
        <v>385</v>
      </c>
      <c r="E1" s="114" t="s">
        <v>386</v>
      </c>
      <c r="F1" s="114" t="s">
        <v>387</v>
      </c>
      <c r="G1" s="114" t="s">
        <v>388</v>
      </c>
      <c r="H1" s="114" t="s">
        <v>389</v>
      </c>
      <c r="I1" s="114" t="s">
        <v>390</v>
      </c>
      <c r="J1" s="114" t="s">
        <v>391</v>
      </c>
      <c r="K1" s="114" t="s">
        <v>392</v>
      </c>
      <c r="L1" s="114" t="s">
        <v>393</v>
      </c>
      <c r="M1" s="114" t="s">
        <v>394</v>
      </c>
      <c r="N1" s="114" t="s">
        <v>395</v>
      </c>
      <c r="O1" s="114" t="s">
        <v>396</v>
      </c>
      <c r="P1" s="114" t="s">
        <v>397</v>
      </c>
      <c r="Q1" s="114" t="s">
        <v>26</v>
      </c>
    </row>
    <row r="2" spans="1:17" x14ac:dyDescent="0.25">
      <c r="A2" s="115" t="s">
        <v>304</v>
      </c>
      <c r="B2" s="115">
        <v>0.42857142857142849</v>
      </c>
      <c r="C2" s="115">
        <v>3</v>
      </c>
      <c r="D2" s="116">
        <v>46223</v>
      </c>
      <c r="E2" s="115" t="s">
        <v>336</v>
      </c>
      <c r="F2" s="115" t="s">
        <v>305</v>
      </c>
      <c r="G2" s="115" t="s">
        <v>52</v>
      </c>
      <c r="H2" s="115" t="s">
        <v>39</v>
      </c>
      <c r="I2" s="115" t="s">
        <v>38</v>
      </c>
      <c r="J2" s="115" t="s">
        <v>39</v>
      </c>
      <c r="K2" s="115" t="s">
        <v>52</v>
      </c>
      <c r="L2" s="115" t="s">
        <v>38</v>
      </c>
      <c r="M2" s="115" t="s">
        <v>52</v>
      </c>
      <c r="N2" s="115" t="s">
        <v>319</v>
      </c>
      <c r="O2" s="115" t="s">
        <v>319</v>
      </c>
      <c r="P2" s="115" t="s">
        <v>194</v>
      </c>
      <c r="Q2" s="115" t="s">
        <v>337</v>
      </c>
    </row>
    <row r="3" spans="1:17" x14ac:dyDescent="0.25">
      <c r="A3" s="115" t="s">
        <v>302</v>
      </c>
      <c r="B3" s="115">
        <v>0.33333333333333331</v>
      </c>
      <c r="C3" s="115">
        <v>2</v>
      </c>
      <c r="D3" s="116">
        <v>46223</v>
      </c>
      <c r="E3" s="115" t="s">
        <v>301</v>
      </c>
      <c r="F3" s="115" t="s">
        <v>303</v>
      </c>
      <c r="G3" s="115" t="s">
        <v>52</v>
      </c>
      <c r="H3" s="115" t="s">
        <v>52</v>
      </c>
      <c r="I3" s="115" t="s">
        <v>39</v>
      </c>
      <c r="J3" s="115" t="s">
        <v>191</v>
      </c>
      <c r="K3" s="115" t="s">
        <v>38</v>
      </c>
      <c r="L3" s="115" t="s">
        <v>39</v>
      </c>
      <c r="M3" s="115" t="s">
        <v>52</v>
      </c>
      <c r="N3" s="115" t="s">
        <v>319</v>
      </c>
      <c r="O3" s="115" t="s">
        <v>319</v>
      </c>
      <c r="P3" s="115" t="s">
        <v>194</v>
      </c>
      <c r="Q3" s="115" t="s">
        <v>338</v>
      </c>
    </row>
    <row r="4" spans="1:17" x14ac:dyDescent="0.25">
      <c r="A4" s="115" t="s">
        <v>299</v>
      </c>
      <c r="B4" s="115">
        <v>1</v>
      </c>
      <c r="C4" s="115">
        <v>7</v>
      </c>
      <c r="D4" s="116">
        <v>46223</v>
      </c>
      <c r="E4" s="115" t="s">
        <v>298</v>
      </c>
      <c r="F4" s="115" t="s">
        <v>300</v>
      </c>
      <c r="G4" s="115" t="s">
        <v>38</v>
      </c>
      <c r="H4" s="115" t="s">
        <v>38</v>
      </c>
      <c r="I4" s="115" t="s">
        <v>38</v>
      </c>
      <c r="J4" s="115" t="s">
        <v>38</v>
      </c>
      <c r="K4" s="115" t="s">
        <v>38</v>
      </c>
      <c r="L4" s="115" t="s">
        <v>38</v>
      </c>
      <c r="M4" s="115" t="s">
        <v>38</v>
      </c>
      <c r="N4" s="115" t="s">
        <v>319</v>
      </c>
      <c r="O4" s="115" t="s">
        <v>319</v>
      </c>
      <c r="P4" s="115" t="s">
        <v>199</v>
      </c>
      <c r="Q4" s="115" t="s">
        <v>297</v>
      </c>
    </row>
    <row r="5" spans="1:17" x14ac:dyDescent="0.25">
      <c r="A5" s="115" t="s">
        <v>295</v>
      </c>
      <c r="B5" s="115">
        <v>0.58333333333333337</v>
      </c>
      <c r="C5" s="115">
        <v>3.5</v>
      </c>
      <c r="D5" s="116">
        <v>46223</v>
      </c>
      <c r="E5" s="115" t="s">
        <v>266</v>
      </c>
      <c r="F5" s="115" t="s">
        <v>296</v>
      </c>
      <c r="G5" s="115" t="s">
        <v>39</v>
      </c>
      <c r="H5" s="115" t="s">
        <v>39</v>
      </c>
      <c r="I5" s="115" t="s">
        <v>39</v>
      </c>
      <c r="J5" s="115" t="s">
        <v>191</v>
      </c>
      <c r="K5" s="115" t="s">
        <v>38</v>
      </c>
      <c r="L5" s="115" t="s">
        <v>38</v>
      </c>
      <c r="M5" s="115" t="s">
        <v>52</v>
      </c>
      <c r="N5" s="115" t="s">
        <v>319</v>
      </c>
      <c r="O5" s="115" t="s">
        <v>319</v>
      </c>
      <c r="P5" s="115" t="s">
        <v>194</v>
      </c>
      <c r="Q5" s="115"/>
    </row>
    <row r="6" spans="1:17" x14ac:dyDescent="0.25">
      <c r="A6" s="115" t="s">
        <v>293</v>
      </c>
      <c r="B6" s="115">
        <v>0.2857142857142857</v>
      </c>
      <c r="C6" s="115">
        <v>2</v>
      </c>
      <c r="D6" s="116">
        <v>46223</v>
      </c>
      <c r="E6" s="115" t="s">
        <v>266</v>
      </c>
      <c r="F6" s="115" t="s">
        <v>294</v>
      </c>
      <c r="G6" s="115" t="s">
        <v>52</v>
      </c>
      <c r="H6" s="115" t="s">
        <v>39</v>
      </c>
      <c r="I6" s="115" t="s">
        <v>39</v>
      </c>
      <c r="J6" s="115" t="s">
        <v>52</v>
      </c>
      <c r="K6" s="115" t="s">
        <v>38</v>
      </c>
      <c r="L6" s="115" t="s">
        <v>52</v>
      </c>
      <c r="M6" s="115" t="s">
        <v>52</v>
      </c>
      <c r="N6" s="115" t="s">
        <v>190</v>
      </c>
      <c r="O6" s="115" t="s">
        <v>190</v>
      </c>
      <c r="P6" s="115" t="s">
        <v>194</v>
      </c>
      <c r="Q6" s="115" t="s">
        <v>339</v>
      </c>
    </row>
    <row r="7" spans="1:17" x14ac:dyDescent="0.25">
      <c r="A7" s="115" t="s">
        <v>291</v>
      </c>
      <c r="B7" s="115">
        <v>0.58333333333333337</v>
      </c>
      <c r="C7" s="115">
        <v>3.5</v>
      </c>
      <c r="D7" s="116">
        <v>46223</v>
      </c>
      <c r="E7" s="115" t="s">
        <v>290</v>
      </c>
      <c r="F7" s="115" t="s">
        <v>292</v>
      </c>
      <c r="G7" s="115" t="s">
        <v>52</v>
      </c>
      <c r="H7" s="115" t="s">
        <v>38</v>
      </c>
      <c r="I7" s="115" t="s">
        <v>38</v>
      </c>
      <c r="J7" s="115" t="s">
        <v>191</v>
      </c>
      <c r="K7" s="115" t="s">
        <v>38</v>
      </c>
      <c r="L7" s="115" t="s">
        <v>39</v>
      </c>
      <c r="M7" s="115" t="s">
        <v>52</v>
      </c>
      <c r="N7" s="115" t="s">
        <v>319</v>
      </c>
      <c r="O7" s="115" t="s">
        <v>319</v>
      </c>
      <c r="P7" s="115" t="s">
        <v>199</v>
      </c>
      <c r="Q7" s="115"/>
    </row>
    <row r="8" spans="1:17" x14ac:dyDescent="0.25">
      <c r="A8" s="115" t="s">
        <v>288</v>
      </c>
      <c r="B8" s="115">
        <v>0.75</v>
      </c>
      <c r="C8" s="115">
        <v>4.5</v>
      </c>
      <c r="D8" s="116">
        <v>46223</v>
      </c>
      <c r="E8" s="115" t="s">
        <v>266</v>
      </c>
      <c r="F8" s="115" t="s">
        <v>289</v>
      </c>
      <c r="G8" s="115" t="s">
        <v>39</v>
      </c>
      <c r="H8" s="115" t="s">
        <v>38</v>
      </c>
      <c r="I8" s="115" t="s">
        <v>38</v>
      </c>
      <c r="J8" s="115" t="s">
        <v>191</v>
      </c>
      <c r="K8" s="115" t="s">
        <v>38</v>
      </c>
      <c r="L8" s="115" t="s">
        <v>39</v>
      </c>
      <c r="M8" s="115" t="s">
        <v>39</v>
      </c>
      <c r="N8" s="115" t="s">
        <v>190</v>
      </c>
      <c r="O8" s="115" t="s">
        <v>190</v>
      </c>
      <c r="P8" s="115"/>
      <c r="Q8" s="115"/>
    </row>
    <row r="9" spans="1:17" x14ac:dyDescent="0.25">
      <c r="A9" s="115" t="s">
        <v>286</v>
      </c>
      <c r="B9" s="115">
        <v>0.83333333333333348</v>
      </c>
      <c r="C9" s="115">
        <v>5.0000000000000009</v>
      </c>
      <c r="D9" s="116">
        <v>46223</v>
      </c>
      <c r="E9" s="115" t="s">
        <v>285</v>
      </c>
      <c r="F9" s="115" t="s">
        <v>287</v>
      </c>
      <c r="G9" s="115" t="s">
        <v>39</v>
      </c>
      <c r="H9" s="115" t="s">
        <v>38</v>
      </c>
      <c r="I9" s="115" t="s">
        <v>38</v>
      </c>
      <c r="J9" s="115" t="s">
        <v>191</v>
      </c>
      <c r="K9" s="115" t="s">
        <v>38</v>
      </c>
      <c r="L9" s="115" t="s">
        <v>39</v>
      </c>
      <c r="M9" s="115" t="s">
        <v>38</v>
      </c>
      <c r="N9" s="115" t="s">
        <v>319</v>
      </c>
      <c r="O9" s="115" t="s">
        <v>319</v>
      </c>
      <c r="P9" s="115" t="s">
        <v>199</v>
      </c>
      <c r="Q9" s="115"/>
    </row>
    <row r="10" spans="1:17" x14ac:dyDescent="0.25">
      <c r="A10" s="115" t="s">
        <v>283</v>
      </c>
      <c r="B10" s="115">
        <v>0.58333333333333337</v>
      </c>
      <c r="C10" s="115">
        <v>3.5</v>
      </c>
      <c r="D10" s="116">
        <v>46223</v>
      </c>
      <c r="E10" s="115" t="s">
        <v>282</v>
      </c>
      <c r="F10" s="115" t="s">
        <v>284</v>
      </c>
      <c r="G10" s="115" t="s">
        <v>52</v>
      </c>
      <c r="H10" s="115" t="s">
        <v>38</v>
      </c>
      <c r="I10" s="115" t="s">
        <v>38</v>
      </c>
      <c r="J10" s="115" t="s">
        <v>191</v>
      </c>
      <c r="K10" s="115" t="s">
        <v>38</v>
      </c>
      <c r="L10" s="115" t="s">
        <v>39</v>
      </c>
      <c r="M10" s="115" t="s">
        <v>52</v>
      </c>
      <c r="N10" s="115" t="s">
        <v>319</v>
      </c>
      <c r="O10" s="115" t="s">
        <v>319</v>
      </c>
      <c r="P10" s="115" t="s">
        <v>199</v>
      </c>
      <c r="Q10" s="115" t="s">
        <v>281</v>
      </c>
    </row>
    <row r="11" spans="1:17" x14ac:dyDescent="0.25">
      <c r="A11" s="115" t="s">
        <v>279</v>
      </c>
      <c r="B11" s="115">
        <v>0.83333333333333348</v>
      </c>
      <c r="C11" s="115">
        <v>5.0000000000000009</v>
      </c>
      <c r="D11" s="116">
        <v>46223</v>
      </c>
      <c r="E11" s="115" t="s">
        <v>278</v>
      </c>
      <c r="F11" s="115" t="s">
        <v>280</v>
      </c>
      <c r="G11" s="115" t="s">
        <v>39</v>
      </c>
      <c r="H11" s="115" t="s">
        <v>38</v>
      </c>
      <c r="I11" s="115" t="s">
        <v>39</v>
      </c>
      <c r="J11" s="115" t="s">
        <v>191</v>
      </c>
      <c r="K11" s="115" t="s">
        <v>38</v>
      </c>
      <c r="L11" s="115" t="s">
        <v>38</v>
      </c>
      <c r="M11" s="115" t="s">
        <v>38</v>
      </c>
      <c r="N11" s="115" t="s">
        <v>319</v>
      </c>
      <c r="O11" s="115" t="s">
        <v>190</v>
      </c>
      <c r="P11" s="115" t="s">
        <v>199</v>
      </c>
      <c r="Q11" s="115"/>
    </row>
    <row r="12" spans="1:17" x14ac:dyDescent="0.25">
      <c r="A12" s="115" t="s">
        <v>276</v>
      </c>
      <c r="B12" s="115">
        <v>0.2142857142857143</v>
      </c>
      <c r="C12" s="115">
        <v>1.5</v>
      </c>
      <c r="D12" s="116">
        <v>46223</v>
      </c>
      <c r="E12" s="115" t="s">
        <v>266</v>
      </c>
      <c r="F12" s="115" t="s">
        <v>277</v>
      </c>
      <c r="G12" s="115" t="s">
        <v>52</v>
      </c>
      <c r="H12" s="115" t="s">
        <v>39</v>
      </c>
      <c r="I12" s="115" t="s">
        <v>39</v>
      </c>
      <c r="J12" s="115" t="s">
        <v>52</v>
      </c>
      <c r="K12" s="115" t="s">
        <v>52</v>
      </c>
      <c r="L12" s="115" t="s">
        <v>39</v>
      </c>
      <c r="M12" s="115" t="s">
        <v>52</v>
      </c>
      <c r="N12" s="115" t="s">
        <v>319</v>
      </c>
      <c r="O12" s="115" t="s">
        <v>319</v>
      </c>
      <c r="P12" s="115" t="s">
        <v>194</v>
      </c>
      <c r="Q12" s="115" t="s">
        <v>275</v>
      </c>
    </row>
    <row r="13" spans="1:17" x14ac:dyDescent="0.25">
      <c r="A13" s="115" t="s">
        <v>273</v>
      </c>
      <c r="B13" s="115">
        <v>0.42857142857142849</v>
      </c>
      <c r="C13" s="115">
        <v>2.5714285714285712</v>
      </c>
      <c r="D13" s="116">
        <v>46223</v>
      </c>
      <c r="E13" s="115" t="s">
        <v>272</v>
      </c>
      <c r="F13" s="115" t="s">
        <v>274</v>
      </c>
      <c r="G13" s="115" t="s">
        <v>39</v>
      </c>
      <c r="H13" s="115" t="s">
        <v>38</v>
      </c>
      <c r="I13" s="115" t="s">
        <v>38</v>
      </c>
      <c r="J13" s="115" t="s">
        <v>191</v>
      </c>
      <c r="K13" s="115" t="s">
        <v>38</v>
      </c>
      <c r="L13" s="115" t="s">
        <v>38</v>
      </c>
      <c r="M13" s="115" t="s">
        <v>38</v>
      </c>
      <c r="N13" s="115" t="s">
        <v>319</v>
      </c>
      <c r="O13" s="115" t="s">
        <v>319</v>
      </c>
      <c r="P13" s="115" t="s">
        <v>199</v>
      </c>
      <c r="Q13" s="115"/>
    </row>
    <row r="14" spans="1:17" x14ac:dyDescent="0.25">
      <c r="A14" s="115" t="s">
        <v>270</v>
      </c>
      <c r="B14" s="115">
        <v>0.91666666666666652</v>
      </c>
      <c r="C14" s="115">
        <v>5.4999999999999991</v>
      </c>
      <c r="D14" s="116">
        <v>46223</v>
      </c>
      <c r="E14" s="115" t="s">
        <v>269</v>
      </c>
      <c r="F14" s="115" t="s">
        <v>271</v>
      </c>
      <c r="G14" s="115" t="s">
        <v>39</v>
      </c>
      <c r="H14" s="115" t="s">
        <v>39</v>
      </c>
      <c r="I14" s="115" t="s">
        <v>38</v>
      </c>
      <c r="J14" s="115" t="s">
        <v>191</v>
      </c>
      <c r="K14" s="115" t="s">
        <v>38</v>
      </c>
      <c r="L14" s="115" t="s">
        <v>39</v>
      </c>
      <c r="M14" s="115" t="s">
        <v>52</v>
      </c>
      <c r="N14" s="115" t="s">
        <v>319</v>
      </c>
      <c r="O14" s="115" t="s">
        <v>319</v>
      </c>
      <c r="P14" s="115"/>
      <c r="Q14" s="115"/>
    </row>
    <row r="15" spans="1:17" x14ac:dyDescent="0.25">
      <c r="A15" s="115" t="s">
        <v>267</v>
      </c>
      <c r="B15" s="115">
        <v>0.58333333333333337</v>
      </c>
      <c r="C15" s="115">
        <v>4.0833333333333339</v>
      </c>
      <c r="D15" s="116">
        <v>46223</v>
      </c>
      <c r="E15" s="115" t="s">
        <v>266</v>
      </c>
      <c r="F15" s="115" t="s">
        <v>268</v>
      </c>
      <c r="G15" s="115" t="s">
        <v>38</v>
      </c>
      <c r="H15" s="115" t="s">
        <v>39</v>
      </c>
      <c r="I15" s="115" t="s">
        <v>39</v>
      </c>
      <c r="J15" s="115" t="s">
        <v>39</v>
      </c>
      <c r="K15" s="115" t="s">
        <v>52</v>
      </c>
      <c r="L15" s="115" t="s">
        <v>39</v>
      </c>
      <c r="M15" s="115" t="s">
        <v>52</v>
      </c>
      <c r="N15" s="115" t="s">
        <v>319</v>
      </c>
      <c r="O15" s="115" t="s">
        <v>319</v>
      </c>
      <c r="P15" s="115" t="s">
        <v>194</v>
      </c>
      <c r="Q15" s="115" t="s">
        <v>265</v>
      </c>
    </row>
    <row r="16" spans="1:17" x14ac:dyDescent="0.25">
      <c r="A16" s="115" t="s">
        <v>263</v>
      </c>
      <c r="B16" s="115">
        <v>0.83333333333333348</v>
      </c>
      <c r="C16" s="115">
        <v>5.0000000000000009</v>
      </c>
      <c r="D16" s="116">
        <v>46223</v>
      </c>
      <c r="E16" s="115" t="s">
        <v>262</v>
      </c>
      <c r="F16" s="115" t="s">
        <v>264</v>
      </c>
      <c r="G16" s="115" t="s">
        <v>39</v>
      </c>
      <c r="H16" s="115" t="s">
        <v>39</v>
      </c>
      <c r="I16" s="115" t="s">
        <v>38</v>
      </c>
      <c r="J16" s="115" t="s">
        <v>191</v>
      </c>
      <c r="K16" s="115" t="s">
        <v>38</v>
      </c>
      <c r="L16" s="115" t="s">
        <v>38</v>
      </c>
      <c r="M16" s="115" t="s">
        <v>38</v>
      </c>
      <c r="N16" s="115" t="s">
        <v>319</v>
      </c>
      <c r="O16" s="115" t="s">
        <v>319</v>
      </c>
      <c r="P16" s="115" t="s">
        <v>194</v>
      </c>
      <c r="Q16" s="115" t="s">
        <v>261</v>
      </c>
    </row>
    <row r="17" spans="1:17" x14ac:dyDescent="0.25">
      <c r="A17" s="115" t="s">
        <v>259</v>
      </c>
      <c r="B17" s="115">
        <v>0.33333333333333331</v>
      </c>
      <c r="C17" s="115">
        <v>2</v>
      </c>
      <c r="D17" s="116">
        <v>46223</v>
      </c>
      <c r="E17" s="115" t="s">
        <v>266</v>
      </c>
      <c r="F17" s="115" t="s">
        <v>260</v>
      </c>
      <c r="G17" s="115" t="s">
        <v>39</v>
      </c>
      <c r="H17" s="115" t="s">
        <v>39</v>
      </c>
      <c r="I17" s="115" t="s">
        <v>39</v>
      </c>
      <c r="J17" s="115" t="s">
        <v>191</v>
      </c>
      <c r="K17" s="115" t="s">
        <v>52</v>
      </c>
      <c r="L17" s="115" t="s">
        <v>39</v>
      </c>
      <c r="M17" s="115" t="s">
        <v>52</v>
      </c>
      <c r="N17" s="115" t="s">
        <v>319</v>
      </c>
      <c r="O17" s="115" t="s">
        <v>319</v>
      </c>
      <c r="P17" s="115" t="s">
        <v>194</v>
      </c>
      <c r="Q17" s="115" t="s">
        <v>258</v>
      </c>
    </row>
    <row r="18" spans="1:17" x14ac:dyDescent="0.25">
      <c r="A18" s="115" t="s">
        <v>256</v>
      </c>
      <c r="B18" s="115">
        <v>0.91666666666666652</v>
      </c>
      <c r="C18" s="115">
        <v>5.4999999999999991</v>
      </c>
      <c r="D18" s="116">
        <v>46223</v>
      </c>
      <c r="E18" s="115" t="s">
        <v>266</v>
      </c>
      <c r="F18" s="115" t="s">
        <v>257</v>
      </c>
      <c r="G18" s="115" t="s">
        <v>39</v>
      </c>
      <c r="H18" s="115" t="s">
        <v>38</v>
      </c>
      <c r="I18" s="115" t="s">
        <v>38</v>
      </c>
      <c r="J18" s="115" t="s">
        <v>191</v>
      </c>
      <c r="K18" s="115" t="s">
        <v>38</v>
      </c>
      <c r="L18" s="115" t="s">
        <v>38</v>
      </c>
      <c r="M18" s="115" t="s">
        <v>38</v>
      </c>
      <c r="N18" s="115" t="s">
        <v>319</v>
      </c>
      <c r="O18" s="115" t="s">
        <v>319</v>
      </c>
      <c r="P18" s="115" t="s">
        <v>255</v>
      </c>
      <c r="Q18" s="115" t="s">
        <v>340</v>
      </c>
    </row>
    <row r="19" spans="1:17" x14ac:dyDescent="0.25">
      <c r="A19" s="115" t="s">
        <v>253</v>
      </c>
      <c r="B19" s="115">
        <v>0.41666666666666669</v>
      </c>
      <c r="C19" s="115">
        <v>2.5</v>
      </c>
      <c r="D19" s="116">
        <v>46223</v>
      </c>
      <c r="E19" s="115" t="s">
        <v>266</v>
      </c>
      <c r="F19" s="115" t="s">
        <v>254</v>
      </c>
      <c r="G19" s="115" t="s">
        <v>52</v>
      </c>
      <c r="H19" s="115" t="s">
        <v>39</v>
      </c>
      <c r="I19" s="115" t="s">
        <v>38</v>
      </c>
      <c r="J19" s="115" t="s">
        <v>191</v>
      </c>
      <c r="K19" s="115" t="s">
        <v>38</v>
      </c>
      <c r="L19" s="115" t="s">
        <v>52</v>
      </c>
      <c r="M19" s="115" t="s">
        <v>52</v>
      </c>
      <c r="N19" s="115" t="s">
        <v>319</v>
      </c>
      <c r="O19" s="115" t="s">
        <v>190</v>
      </c>
      <c r="P19" s="115" t="s">
        <v>199</v>
      </c>
      <c r="Q19" s="115"/>
    </row>
    <row r="20" spans="1:17" x14ac:dyDescent="0.25">
      <c r="A20" s="115" t="s">
        <v>251</v>
      </c>
      <c r="B20" s="115">
        <v>0.91666666666666652</v>
      </c>
      <c r="C20" s="115">
        <v>5.4999999999999991</v>
      </c>
      <c r="D20" s="116">
        <v>46223</v>
      </c>
      <c r="E20" s="115" t="s">
        <v>324</v>
      </c>
      <c r="F20" s="115" t="s">
        <v>252</v>
      </c>
      <c r="G20" s="115" t="s">
        <v>39</v>
      </c>
      <c r="H20" s="115" t="s">
        <v>38</v>
      </c>
      <c r="I20" s="115" t="s">
        <v>38</v>
      </c>
      <c r="J20" s="115" t="s">
        <v>191</v>
      </c>
      <c r="K20" s="115" t="s">
        <v>38</v>
      </c>
      <c r="L20" s="115" t="s">
        <v>38</v>
      </c>
      <c r="M20" s="115" t="s">
        <v>38</v>
      </c>
      <c r="N20" s="115" t="s">
        <v>319</v>
      </c>
      <c r="O20" s="115" t="s">
        <v>319</v>
      </c>
      <c r="P20" s="115" t="s">
        <v>199</v>
      </c>
      <c r="Q20" s="115" t="s">
        <v>250</v>
      </c>
    </row>
    <row r="21" spans="1:17" x14ac:dyDescent="0.25">
      <c r="A21" s="115" t="s">
        <v>248</v>
      </c>
      <c r="B21" s="115">
        <v>0.58333333333333337</v>
      </c>
      <c r="C21" s="115">
        <v>3.5</v>
      </c>
      <c r="D21" s="116">
        <v>46223</v>
      </c>
      <c r="E21" s="115" t="s">
        <v>278</v>
      </c>
      <c r="F21" s="115" t="s">
        <v>249</v>
      </c>
      <c r="G21" s="115" t="s">
        <v>52</v>
      </c>
      <c r="H21" s="115" t="s">
        <v>38</v>
      </c>
      <c r="I21" s="115" t="s">
        <v>38</v>
      </c>
      <c r="J21" s="115" t="s">
        <v>191</v>
      </c>
      <c r="K21" s="115" t="s">
        <v>38</v>
      </c>
      <c r="L21" s="115" t="s">
        <v>39</v>
      </c>
      <c r="M21" s="115" t="s">
        <v>52</v>
      </c>
      <c r="N21" s="115" t="s">
        <v>190</v>
      </c>
      <c r="O21" s="115" t="s">
        <v>319</v>
      </c>
      <c r="P21" s="115" t="s">
        <v>199</v>
      </c>
      <c r="Q21" s="115"/>
    </row>
    <row r="22" spans="1:17" x14ac:dyDescent="0.25">
      <c r="A22" s="115" t="s">
        <v>246</v>
      </c>
      <c r="B22" s="115">
        <v>0.58333333333333337</v>
      </c>
      <c r="C22" s="115">
        <v>3.5</v>
      </c>
      <c r="D22" s="116">
        <v>46223</v>
      </c>
      <c r="E22" s="115" t="s">
        <v>325</v>
      </c>
      <c r="F22" s="115" t="s">
        <v>247</v>
      </c>
      <c r="G22" s="115" t="s">
        <v>39</v>
      </c>
      <c r="H22" s="115" t="s">
        <v>38</v>
      </c>
      <c r="I22" s="115" t="s">
        <v>39</v>
      </c>
      <c r="J22" s="115" t="s">
        <v>191</v>
      </c>
      <c r="K22" s="115" t="s">
        <v>38</v>
      </c>
      <c r="L22" s="115" t="s">
        <v>39</v>
      </c>
      <c r="M22" s="115" t="s">
        <v>52</v>
      </c>
      <c r="N22" s="115" t="s">
        <v>190</v>
      </c>
      <c r="O22" s="115" t="s">
        <v>190</v>
      </c>
      <c r="P22" s="115" t="s">
        <v>199</v>
      </c>
      <c r="Q22" s="115" t="s">
        <v>245</v>
      </c>
    </row>
    <row r="23" spans="1:17" x14ac:dyDescent="0.25">
      <c r="A23" s="115" t="s">
        <v>243</v>
      </c>
      <c r="B23" s="115">
        <v>0.75</v>
      </c>
      <c r="C23" s="115">
        <v>4.5</v>
      </c>
      <c r="D23" s="116">
        <v>46223</v>
      </c>
      <c r="E23" s="115" t="s">
        <v>326</v>
      </c>
      <c r="F23" s="115" t="s">
        <v>244</v>
      </c>
      <c r="G23" s="115" t="s">
        <v>39</v>
      </c>
      <c r="H23" s="115" t="s">
        <v>38</v>
      </c>
      <c r="I23" s="115" t="s">
        <v>38</v>
      </c>
      <c r="J23" s="115" t="s">
        <v>191</v>
      </c>
      <c r="K23" s="115" t="s">
        <v>38</v>
      </c>
      <c r="L23" s="115" t="s">
        <v>39</v>
      </c>
      <c r="M23" s="115" t="s">
        <v>39</v>
      </c>
      <c r="N23" s="115" t="s">
        <v>190</v>
      </c>
      <c r="O23" s="115" t="s">
        <v>319</v>
      </c>
      <c r="P23" s="115" t="s">
        <v>199</v>
      </c>
      <c r="Q23" s="115"/>
    </row>
    <row r="24" spans="1:17" x14ac:dyDescent="0.25">
      <c r="A24" s="115" t="s">
        <v>241</v>
      </c>
      <c r="B24" s="115">
        <v>8.3333333333333315E-2</v>
      </c>
      <c r="C24" s="115">
        <v>0.49999999999999989</v>
      </c>
      <c r="D24" s="116">
        <v>46224</v>
      </c>
      <c r="E24" s="115" t="s">
        <v>266</v>
      </c>
      <c r="F24" s="115" t="s">
        <v>242</v>
      </c>
      <c r="G24" s="115" t="s">
        <v>52</v>
      </c>
      <c r="H24" s="115" t="s">
        <v>52</v>
      </c>
      <c r="I24" s="115" t="s">
        <v>52</v>
      </c>
      <c r="J24" s="115" t="s">
        <v>191</v>
      </c>
      <c r="K24" s="115" t="s">
        <v>52</v>
      </c>
      <c r="L24" s="115" t="s">
        <v>39</v>
      </c>
      <c r="M24" s="115" t="s">
        <v>52</v>
      </c>
      <c r="N24" s="115" t="s">
        <v>319</v>
      </c>
      <c r="O24" s="115" t="s">
        <v>319</v>
      </c>
      <c r="P24" s="115" t="s">
        <v>194</v>
      </c>
      <c r="Q24" s="115" t="s">
        <v>345</v>
      </c>
    </row>
    <row r="25" spans="1:17" x14ac:dyDescent="0.25">
      <c r="A25" s="115" t="s">
        <v>239</v>
      </c>
      <c r="B25" s="115">
        <v>0.75</v>
      </c>
      <c r="C25" s="115">
        <v>4.5</v>
      </c>
      <c r="D25" s="116">
        <v>46224</v>
      </c>
      <c r="E25" s="115" t="s">
        <v>266</v>
      </c>
      <c r="F25" s="115" t="s">
        <v>240</v>
      </c>
      <c r="G25" s="115" t="s">
        <v>52</v>
      </c>
      <c r="H25" s="115" t="s">
        <v>39</v>
      </c>
      <c r="I25" s="115" t="s">
        <v>38</v>
      </c>
      <c r="J25" s="115" t="s">
        <v>191</v>
      </c>
      <c r="K25" s="115" t="s">
        <v>38</v>
      </c>
      <c r="L25" s="115" t="s">
        <v>38</v>
      </c>
      <c r="M25" s="115" t="s">
        <v>38</v>
      </c>
      <c r="N25" s="115" t="s">
        <v>190</v>
      </c>
      <c r="O25" s="115" t="s">
        <v>190</v>
      </c>
      <c r="P25" s="115" t="s">
        <v>194</v>
      </c>
      <c r="Q25" s="115"/>
    </row>
    <row r="26" spans="1:17" x14ac:dyDescent="0.25">
      <c r="A26" s="115" t="s">
        <v>237</v>
      </c>
      <c r="B26" s="115">
        <v>0.66666666666666652</v>
      </c>
      <c r="C26" s="115">
        <v>3.9999999999999991</v>
      </c>
      <c r="D26" s="116">
        <v>46224</v>
      </c>
      <c r="E26" s="115" t="s">
        <v>327</v>
      </c>
      <c r="F26" s="115" t="s">
        <v>238</v>
      </c>
      <c r="G26" s="115" t="s">
        <v>52</v>
      </c>
      <c r="H26" s="115" t="s">
        <v>38</v>
      </c>
      <c r="I26" s="115" t="s">
        <v>38</v>
      </c>
      <c r="J26" s="115" t="s">
        <v>191</v>
      </c>
      <c r="K26" s="115" t="s">
        <v>38</v>
      </c>
      <c r="L26" s="115" t="s">
        <v>38</v>
      </c>
      <c r="M26" s="115" t="s">
        <v>52</v>
      </c>
      <c r="N26" s="115" t="s">
        <v>319</v>
      </c>
      <c r="O26" s="115" t="s">
        <v>319</v>
      </c>
      <c r="P26" s="115" t="s">
        <v>199</v>
      </c>
      <c r="Q26" s="115"/>
    </row>
    <row r="27" spans="1:17" x14ac:dyDescent="0.25">
      <c r="A27" s="115" t="s">
        <v>235</v>
      </c>
      <c r="B27" s="115">
        <v>0.25</v>
      </c>
      <c r="C27" s="115">
        <v>1.5</v>
      </c>
      <c r="D27" s="116">
        <v>46224</v>
      </c>
      <c r="E27" s="115" t="s">
        <v>266</v>
      </c>
      <c r="F27" s="115" t="s">
        <v>236</v>
      </c>
      <c r="G27" s="115" t="s">
        <v>52</v>
      </c>
      <c r="H27" s="115" t="s">
        <v>39</v>
      </c>
      <c r="I27" s="115" t="s">
        <v>39</v>
      </c>
      <c r="J27" s="115" t="s">
        <v>191</v>
      </c>
      <c r="K27" s="115" t="s">
        <v>52</v>
      </c>
      <c r="L27" s="115" t="s">
        <v>39</v>
      </c>
      <c r="M27" s="115" t="s">
        <v>52</v>
      </c>
      <c r="N27" s="115" t="s">
        <v>319</v>
      </c>
      <c r="O27" s="115" t="s">
        <v>319</v>
      </c>
      <c r="P27" s="115" t="s">
        <v>194</v>
      </c>
      <c r="Q27" s="115" t="s">
        <v>234</v>
      </c>
    </row>
    <row r="28" spans="1:17" x14ac:dyDescent="0.25">
      <c r="A28" s="115" t="s">
        <v>232</v>
      </c>
      <c r="B28" s="115">
        <v>0.66666666666666652</v>
      </c>
      <c r="C28" s="115">
        <v>3.9999999999999991</v>
      </c>
      <c r="D28" s="116">
        <v>46224</v>
      </c>
      <c r="E28" s="115" t="s">
        <v>266</v>
      </c>
      <c r="F28" s="115" t="s">
        <v>233</v>
      </c>
      <c r="G28" s="115" t="s">
        <v>52</v>
      </c>
      <c r="H28" s="115" t="s">
        <v>38</v>
      </c>
      <c r="I28" s="115" t="s">
        <v>38</v>
      </c>
      <c r="J28" s="115" t="s">
        <v>191</v>
      </c>
      <c r="K28" s="115" t="s">
        <v>38</v>
      </c>
      <c r="L28" s="115" t="s">
        <v>38</v>
      </c>
      <c r="M28" s="115" t="s">
        <v>52</v>
      </c>
      <c r="N28" s="115" t="s">
        <v>319</v>
      </c>
      <c r="O28" s="115" t="s">
        <v>319</v>
      </c>
      <c r="P28" s="115" t="s">
        <v>199</v>
      </c>
      <c r="Q28" s="115"/>
    </row>
    <row r="29" spans="1:17" x14ac:dyDescent="0.25">
      <c r="A29" s="115" t="s">
        <v>230</v>
      </c>
      <c r="B29" s="115">
        <v>0.66666666666666652</v>
      </c>
      <c r="C29" s="115">
        <v>3.9999999999999991</v>
      </c>
      <c r="D29" s="116">
        <v>46224</v>
      </c>
      <c r="E29" s="115" t="s">
        <v>266</v>
      </c>
      <c r="F29" s="115" t="s">
        <v>231</v>
      </c>
      <c r="G29" s="115" t="s">
        <v>52</v>
      </c>
      <c r="H29" s="115" t="s">
        <v>38</v>
      </c>
      <c r="I29" s="115" t="s">
        <v>38</v>
      </c>
      <c r="J29" s="115" t="s">
        <v>191</v>
      </c>
      <c r="K29" s="115" t="s">
        <v>38</v>
      </c>
      <c r="L29" s="115" t="s">
        <v>39</v>
      </c>
      <c r="M29" s="115" t="s">
        <v>39</v>
      </c>
      <c r="N29" s="115" t="s">
        <v>319</v>
      </c>
      <c r="O29" s="115" t="s">
        <v>319</v>
      </c>
      <c r="P29" s="115" t="s">
        <v>194</v>
      </c>
      <c r="Q29" s="115"/>
    </row>
    <row r="30" spans="1:17" x14ac:dyDescent="0.25">
      <c r="A30" s="115" t="s">
        <v>228</v>
      </c>
      <c r="B30" s="115">
        <v>0.83333333333333348</v>
      </c>
      <c r="C30" s="115">
        <v>5.0000000000000009</v>
      </c>
      <c r="D30" s="116">
        <v>46224</v>
      </c>
      <c r="E30" s="115" t="s">
        <v>266</v>
      </c>
      <c r="F30" s="115" t="s">
        <v>229</v>
      </c>
      <c r="G30" s="115" t="s">
        <v>38</v>
      </c>
      <c r="H30" s="115" t="s">
        <v>38</v>
      </c>
      <c r="I30" s="115" t="s">
        <v>38</v>
      </c>
      <c r="J30" s="115" t="s">
        <v>191</v>
      </c>
      <c r="K30" s="115" t="s">
        <v>38</v>
      </c>
      <c r="L30" s="115" t="s">
        <v>38</v>
      </c>
      <c r="M30" s="115" t="s">
        <v>52</v>
      </c>
      <c r="N30" s="115" t="s">
        <v>190</v>
      </c>
      <c r="O30" s="115" t="s">
        <v>319</v>
      </c>
      <c r="P30" s="115" t="s">
        <v>194</v>
      </c>
      <c r="Q30" s="115" t="s">
        <v>227</v>
      </c>
    </row>
    <row r="31" spans="1:17" x14ac:dyDescent="0.25">
      <c r="A31" s="115" t="s">
        <v>225</v>
      </c>
      <c r="B31" s="115">
        <v>0.8571428571428571</v>
      </c>
      <c r="C31" s="115">
        <v>6</v>
      </c>
      <c r="D31" s="116">
        <v>46224</v>
      </c>
      <c r="E31" s="115" t="s">
        <v>329</v>
      </c>
      <c r="F31" s="115" t="s">
        <v>226</v>
      </c>
      <c r="G31" s="115" t="s">
        <v>38</v>
      </c>
      <c r="H31" s="115" t="s">
        <v>38</v>
      </c>
      <c r="I31" s="115" t="s">
        <v>38</v>
      </c>
      <c r="J31" s="115" t="s">
        <v>38</v>
      </c>
      <c r="K31" s="115" t="s">
        <v>38</v>
      </c>
      <c r="L31" s="115" t="s">
        <v>38</v>
      </c>
      <c r="M31" s="115" t="s">
        <v>52</v>
      </c>
      <c r="N31" s="115" t="s">
        <v>190</v>
      </c>
      <c r="O31" s="115" t="s">
        <v>190</v>
      </c>
      <c r="P31" s="115" t="s">
        <v>199</v>
      </c>
      <c r="Q31" s="115"/>
    </row>
    <row r="32" spans="1:17" x14ac:dyDescent="0.25">
      <c r="A32" s="115" t="s">
        <v>223</v>
      </c>
      <c r="B32" s="115">
        <v>0.5714285714285714</v>
      </c>
      <c r="C32" s="115">
        <v>4</v>
      </c>
      <c r="D32" s="116">
        <v>46224</v>
      </c>
      <c r="E32" s="115" t="s">
        <v>330</v>
      </c>
      <c r="F32" s="115" t="s">
        <v>224</v>
      </c>
      <c r="G32" s="115" t="s">
        <v>52</v>
      </c>
      <c r="H32" s="115" t="s">
        <v>39</v>
      </c>
      <c r="I32" s="115" t="s">
        <v>38</v>
      </c>
      <c r="J32" s="115" t="s">
        <v>38</v>
      </c>
      <c r="K32" s="115" t="s">
        <v>38</v>
      </c>
      <c r="L32" s="115" t="s">
        <v>39</v>
      </c>
      <c r="M32" s="115" t="s">
        <v>52</v>
      </c>
      <c r="N32" s="115" t="s">
        <v>319</v>
      </c>
      <c r="O32" s="115" t="s">
        <v>319</v>
      </c>
      <c r="P32" s="115" t="s">
        <v>194</v>
      </c>
      <c r="Q32" s="115" t="s">
        <v>222</v>
      </c>
    </row>
    <row r="33" spans="1:17" x14ac:dyDescent="0.25">
      <c r="A33" s="115" t="s">
        <v>220</v>
      </c>
      <c r="B33" s="115">
        <v>0.58333333333333337</v>
      </c>
      <c r="C33" s="115">
        <v>3.5</v>
      </c>
      <c r="D33" s="116">
        <v>46224</v>
      </c>
      <c r="E33" s="115" t="s">
        <v>266</v>
      </c>
      <c r="F33" s="115" t="s">
        <v>221</v>
      </c>
      <c r="G33" s="115" t="s">
        <v>52</v>
      </c>
      <c r="H33" s="115" t="s">
        <v>39</v>
      </c>
      <c r="I33" s="115" t="s">
        <v>38</v>
      </c>
      <c r="J33" s="115" t="s">
        <v>191</v>
      </c>
      <c r="K33" s="115" t="s">
        <v>39</v>
      </c>
      <c r="L33" s="115" t="s">
        <v>39</v>
      </c>
      <c r="M33" s="115" t="s">
        <v>38</v>
      </c>
      <c r="N33" s="115" t="s">
        <v>319</v>
      </c>
      <c r="O33" s="115" t="s">
        <v>190</v>
      </c>
      <c r="P33" s="115" t="s">
        <v>194</v>
      </c>
      <c r="Q33" s="115" t="s">
        <v>219</v>
      </c>
    </row>
    <row r="34" spans="1:17" x14ac:dyDescent="0.25">
      <c r="A34" s="115" t="s">
        <v>217</v>
      </c>
      <c r="B34" s="115">
        <v>0.75</v>
      </c>
      <c r="C34" s="115">
        <v>4.5</v>
      </c>
      <c r="D34" s="116">
        <v>46224</v>
      </c>
      <c r="E34" s="115" t="s">
        <v>266</v>
      </c>
      <c r="F34" s="115" t="s">
        <v>218</v>
      </c>
      <c r="G34" s="115" t="s">
        <v>39</v>
      </c>
      <c r="H34" s="115" t="s">
        <v>38</v>
      </c>
      <c r="I34" s="115" t="s">
        <v>38</v>
      </c>
      <c r="J34" s="115" t="s">
        <v>191</v>
      </c>
      <c r="K34" s="115" t="s">
        <v>38</v>
      </c>
      <c r="L34" s="115" t="s">
        <v>38</v>
      </c>
      <c r="M34" s="115" t="s">
        <v>52</v>
      </c>
      <c r="N34" s="115" t="s">
        <v>319</v>
      </c>
      <c r="O34" s="115" t="s">
        <v>319</v>
      </c>
      <c r="P34" s="115" t="s">
        <v>199</v>
      </c>
      <c r="Q34" s="115" t="s">
        <v>216</v>
      </c>
    </row>
    <row r="35" spans="1:17" x14ac:dyDescent="0.25">
      <c r="A35" s="115" t="s">
        <v>214</v>
      </c>
      <c r="B35" s="115">
        <v>0.5</v>
      </c>
      <c r="C35" s="115">
        <v>3</v>
      </c>
      <c r="D35" s="116">
        <v>46224</v>
      </c>
      <c r="E35" s="115" t="s">
        <v>266</v>
      </c>
      <c r="F35" s="115" t="s">
        <v>215</v>
      </c>
      <c r="G35" s="115" t="s">
        <v>52</v>
      </c>
      <c r="H35" s="115" t="s">
        <v>39</v>
      </c>
      <c r="I35" s="115" t="s">
        <v>38</v>
      </c>
      <c r="J35" s="115" t="s">
        <v>191</v>
      </c>
      <c r="K35" s="115" t="s">
        <v>38</v>
      </c>
      <c r="L35" s="115" t="s">
        <v>39</v>
      </c>
      <c r="M35" s="115" t="s">
        <v>52</v>
      </c>
      <c r="N35" s="115" t="s">
        <v>319</v>
      </c>
      <c r="O35" s="115" t="s">
        <v>319</v>
      </c>
      <c r="P35" s="115" t="s">
        <v>194</v>
      </c>
      <c r="Q35" s="115" t="s">
        <v>213</v>
      </c>
    </row>
    <row r="36" spans="1:17" x14ac:dyDescent="0.25">
      <c r="A36" s="115" t="s">
        <v>211</v>
      </c>
      <c r="B36" s="115">
        <v>0.66666666666666652</v>
      </c>
      <c r="C36" s="115">
        <v>3.9999999999999991</v>
      </c>
      <c r="D36" s="116">
        <v>46224</v>
      </c>
      <c r="E36" s="115" t="s">
        <v>331</v>
      </c>
      <c r="F36" s="115" t="s">
        <v>212</v>
      </c>
      <c r="G36" s="115" t="s">
        <v>52</v>
      </c>
      <c r="H36" s="115" t="s">
        <v>38</v>
      </c>
      <c r="I36" s="115" t="s">
        <v>38</v>
      </c>
      <c r="J36" s="115" t="s">
        <v>191</v>
      </c>
      <c r="K36" s="115" t="s">
        <v>38</v>
      </c>
      <c r="L36" s="115" t="s">
        <v>38</v>
      </c>
      <c r="M36" s="115" t="s">
        <v>52</v>
      </c>
      <c r="N36" s="115" t="s">
        <v>319</v>
      </c>
      <c r="O36" s="115" t="s">
        <v>319</v>
      </c>
      <c r="P36" s="115" t="s">
        <v>199</v>
      </c>
      <c r="Q36" s="115"/>
    </row>
    <row r="37" spans="1:17" x14ac:dyDescent="0.25">
      <c r="A37" s="115" t="s">
        <v>209</v>
      </c>
      <c r="B37" s="115">
        <v>0.25</v>
      </c>
      <c r="C37" s="115">
        <v>1.5</v>
      </c>
      <c r="D37" s="116">
        <v>46224</v>
      </c>
      <c r="E37" s="115" t="s">
        <v>266</v>
      </c>
      <c r="F37" s="115" t="s">
        <v>210</v>
      </c>
      <c r="G37" s="115" t="s">
        <v>52</v>
      </c>
      <c r="H37" s="115" t="s">
        <v>39</v>
      </c>
      <c r="I37" s="115" t="s">
        <v>39</v>
      </c>
      <c r="J37" s="115" t="s">
        <v>191</v>
      </c>
      <c r="K37" s="115" t="s">
        <v>52</v>
      </c>
      <c r="L37" s="115" t="s">
        <v>39</v>
      </c>
      <c r="M37" s="115" t="s">
        <v>52</v>
      </c>
      <c r="N37" s="115" t="s">
        <v>319</v>
      </c>
      <c r="O37" s="115" t="s">
        <v>319</v>
      </c>
      <c r="P37" s="115" t="s">
        <v>194</v>
      </c>
      <c r="Q37" s="115"/>
    </row>
    <row r="38" spans="1:17" x14ac:dyDescent="0.25">
      <c r="A38" s="115" t="s">
        <v>207</v>
      </c>
      <c r="B38" s="115">
        <v>0.83333333333333348</v>
      </c>
      <c r="C38" s="115">
        <v>5.0000000000000009</v>
      </c>
      <c r="D38" s="116">
        <v>46224</v>
      </c>
      <c r="E38" s="115" t="s">
        <v>332</v>
      </c>
      <c r="F38" s="115" t="s">
        <v>208</v>
      </c>
      <c r="G38" s="115" t="s">
        <v>39</v>
      </c>
      <c r="H38" s="115" t="s">
        <v>38</v>
      </c>
      <c r="I38" s="115" t="s">
        <v>38</v>
      </c>
      <c r="J38" s="115" t="s">
        <v>191</v>
      </c>
      <c r="K38" s="115" t="s">
        <v>38</v>
      </c>
      <c r="L38" s="115" t="s">
        <v>38</v>
      </c>
      <c r="M38" s="115" t="s">
        <v>39</v>
      </c>
      <c r="N38" s="115" t="s">
        <v>319</v>
      </c>
      <c r="O38" s="115" t="s">
        <v>319</v>
      </c>
      <c r="P38" s="115" t="s">
        <v>199</v>
      </c>
      <c r="Q38" s="115"/>
    </row>
    <row r="39" spans="1:17" x14ac:dyDescent="0.25">
      <c r="A39" s="115" t="s">
        <v>205</v>
      </c>
      <c r="B39" s="115">
        <v>1</v>
      </c>
      <c r="C39" s="115">
        <v>6</v>
      </c>
      <c r="D39" s="116">
        <v>46224</v>
      </c>
      <c r="E39" s="115" t="s">
        <v>333</v>
      </c>
      <c r="F39" s="115" t="s">
        <v>206</v>
      </c>
      <c r="G39" s="115" t="s">
        <v>38</v>
      </c>
      <c r="H39" s="115" t="s">
        <v>38</v>
      </c>
      <c r="I39" s="115" t="s">
        <v>38</v>
      </c>
      <c r="J39" s="115" t="s">
        <v>191</v>
      </c>
      <c r="K39" s="115" t="s">
        <v>38</v>
      </c>
      <c r="L39" s="115" t="s">
        <v>38</v>
      </c>
      <c r="M39" s="115" t="s">
        <v>38</v>
      </c>
      <c r="N39" s="115" t="s">
        <v>190</v>
      </c>
      <c r="O39" s="115" t="s">
        <v>190</v>
      </c>
      <c r="P39" s="115" t="s">
        <v>199</v>
      </c>
      <c r="Q39" s="115"/>
    </row>
    <row r="40" spans="1:17" x14ac:dyDescent="0.25">
      <c r="A40" s="115" t="s">
        <v>203</v>
      </c>
      <c r="B40" s="115">
        <v>0.1666666666666666</v>
      </c>
      <c r="C40" s="115">
        <v>0.99999999999999978</v>
      </c>
      <c r="D40" s="116">
        <v>46224</v>
      </c>
      <c r="E40" s="115" t="s">
        <v>266</v>
      </c>
      <c r="F40" s="115" t="s">
        <v>204</v>
      </c>
      <c r="G40" s="115" t="s">
        <v>52</v>
      </c>
      <c r="H40" s="115" t="s">
        <v>39</v>
      </c>
      <c r="I40" s="115" t="s">
        <v>52</v>
      </c>
      <c r="J40" s="115" t="s">
        <v>191</v>
      </c>
      <c r="K40" s="115" t="s">
        <v>52</v>
      </c>
      <c r="L40" s="115" t="s">
        <v>39</v>
      </c>
      <c r="M40" s="115" t="s">
        <v>52</v>
      </c>
      <c r="N40" s="115" t="s">
        <v>319</v>
      </c>
      <c r="O40" s="115" t="s">
        <v>319</v>
      </c>
      <c r="P40" s="115" t="s">
        <v>194</v>
      </c>
      <c r="Q40" s="115" t="s">
        <v>202</v>
      </c>
    </row>
    <row r="41" spans="1:17" x14ac:dyDescent="0.25">
      <c r="A41" s="115" t="s">
        <v>200</v>
      </c>
      <c r="B41" s="115">
        <v>0.83333333333333348</v>
      </c>
      <c r="C41" s="115">
        <v>5.0000000000000009</v>
      </c>
      <c r="D41" s="116">
        <v>46224</v>
      </c>
      <c r="E41" s="115" t="s">
        <v>266</v>
      </c>
      <c r="F41" s="115" t="s">
        <v>201</v>
      </c>
      <c r="G41" s="115" t="s">
        <v>39</v>
      </c>
      <c r="H41" s="115" t="s">
        <v>38</v>
      </c>
      <c r="I41" s="115" t="s">
        <v>38</v>
      </c>
      <c r="J41" s="115" t="s">
        <v>191</v>
      </c>
      <c r="K41" s="115" t="s">
        <v>38</v>
      </c>
      <c r="L41" s="115" t="s">
        <v>38</v>
      </c>
      <c r="M41" s="115" t="s">
        <v>39</v>
      </c>
      <c r="N41" s="115" t="s">
        <v>190</v>
      </c>
      <c r="O41" s="115" t="s">
        <v>190</v>
      </c>
      <c r="P41" s="115" t="s">
        <v>199</v>
      </c>
      <c r="Q41" s="115"/>
    </row>
    <row r="42" spans="1:17" x14ac:dyDescent="0.25">
      <c r="A42" s="115" t="s">
        <v>197</v>
      </c>
      <c r="B42" s="115">
        <v>0.25</v>
      </c>
      <c r="C42" s="115">
        <v>1.5</v>
      </c>
      <c r="D42" s="116">
        <v>46224</v>
      </c>
      <c r="E42" s="115" t="s">
        <v>334</v>
      </c>
      <c r="F42" s="115" t="s">
        <v>198</v>
      </c>
      <c r="G42" s="115" t="s">
        <v>39</v>
      </c>
      <c r="H42" s="115" t="s">
        <v>39</v>
      </c>
      <c r="I42" s="115" t="s">
        <v>52</v>
      </c>
      <c r="J42" s="115" t="s">
        <v>191</v>
      </c>
      <c r="K42" s="115" t="s">
        <v>52</v>
      </c>
      <c r="L42" s="115" t="s">
        <v>52</v>
      </c>
      <c r="M42" s="115" t="s">
        <v>39</v>
      </c>
      <c r="N42" s="115" t="s">
        <v>319</v>
      </c>
      <c r="O42" s="115" t="s">
        <v>319</v>
      </c>
      <c r="P42" s="115" t="s">
        <v>194</v>
      </c>
      <c r="Q42" s="115" t="s">
        <v>335</v>
      </c>
    </row>
    <row r="43" spans="1:17" x14ac:dyDescent="0.25">
      <c r="A43" s="115" t="s">
        <v>195</v>
      </c>
      <c r="B43" s="115">
        <v>0.83333333333333348</v>
      </c>
      <c r="C43" s="115">
        <v>5.0000000000000009</v>
      </c>
      <c r="D43" s="116">
        <v>46224</v>
      </c>
      <c r="E43" s="115" t="s">
        <v>266</v>
      </c>
      <c r="F43" s="115" t="s">
        <v>196</v>
      </c>
      <c r="G43" s="115" t="s">
        <v>39</v>
      </c>
      <c r="H43" s="115" t="s">
        <v>38</v>
      </c>
      <c r="I43" s="115" t="s">
        <v>38</v>
      </c>
      <c r="J43" s="115" t="s">
        <v>191</v>
      </c>
      <c r="K43" s="115" t="s">
        <v>38</v>
      </c>
      <c r="L43" s="115" t="s">
        <v>39</v>
      </c>
      <c r="M43" s="115" t="s">
        <v>38</v>
      </c>
      <c r="N43" s="115" t="s">
        <v>319</v>
      </c>
      <c r="O43" s="115" t="s">
        <v>319</v>
      </c>
      <c r="P43" s="115" t="s">
        <v>194</v>
      </c>
      <c r="Q43" s="115"/>
    </row>
    <row r="44" spans="1:17" x14ac:dyDescent="0.25">
      <c r="A44" s="115" t="s">
        <v>192</v>
      </c>
      <c r="B44" s="115">
        <v>0.7142857142857143</v>
      </c>
      <c r="C44" s="115">
        <v>5</v>
      </c>
      <c r="D44" s="116">
        <v>46224</v>
      </c>
      <c r="E44" s="115" t="s">
        <v>266</v>
      </c>
      <c r="F44" s="115" t="s">
        <v>193</v>
      </c>
      <c r="G44" s="115" t="s">
        <v>52</v>
      </c>
      <c r="H44" s="115" t="s">
        <v>38</v>
      </c>
      <c r="I44" s="115" t="s">
        <v>38</v>
      </c>
      <c r="J44" s="115" t="s">
        <v>38</v>
      </c>
      <c r="K44" s="115" t="s">
        <v>52</v>
      </c>
      <c r="L44" s="115" t="s">
        <v>38</v>
      </c>
      <c r="M44" s="115" t="s">
        <v>38</v>
      </c>
      <c r="N44" s="115" t="s">
        <v>319</v>
      </c>
      <c r="O44" s="115" t="s">
        <v>319</v>
      </c>
      <c r="P44" s="115" t="s">
        <v>194</v>
      </c>
      <c r="Q44" s="115"/>
    </row>
    <row r="45" spans="1:17" x14ac:dyDescent="0.25">
      <c r="A45" s="115"/>
      <c r="B45" s="115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</row>
    <row r="46" spans="1:17" x14ac:dyDescent="0.25">
      <c r="A46" s="115"/>
      <c r="B46" s="115"/>
      <c r="C46" s="115"/>
      <c r="D46" s="115"/>
      <c r="E46" s="115"/>
      <c r="F46" s="115"/>
      <c r="G46" s="115"/>
      <c r="H46" s="115"/>
      <c r="I46" s="115"/>
      <c r="J46" s="115"/>
      <c r="K46" s="115"/>
      <c r="L46" s="115"/>
      <c r="M46" s="115"/>
      <c r="N46" s="115"/>
      <c r="O46" s="115"/>
      <c r="P46" s="115"/>
      <c r="Q46" s="115"/>
    </row>
    <row r="47" spans="1:17" x14ac:dyDescent="0.25">
      <c r="A47" s="115"/>
      <c r="B47" s="115"/>
      <c r="C47" s="115"/>
      <c r="D47" s="115"/>
      <c r="E47" s="115"/>
      <c r="F47" s="115"/>
      <c r="G47" s="115"/>
      <c r="H47" s="115"/>
      <c r="I47" s="115"/>
      <c r="J47" s="115"/>
      <c r="K47" s="115"/>
      <c r="L47" s="115"/>
      <c r="M47" s="115"/>
      <c r="N47" s="115"/>
      <c r="O47" s="115"/>
      <c r="P47" s="115"/>
      <c r="Q47" s="115"/>
    </row>
    <row r="48" spans="1:17" x14ac:dyDescent="0.25">
      <c r="A48" s="114" t="s">
        <v>371</v>
      </c>
      <c r="B48" s="114" t="s">
        <v>370</v>
      </c>
      <c r="C48" s="114" t="s">
        <v>3</v>
      </c>
      <c r="D48" s="114" t="s">
        <v>385</v>
      </c>
      <c r="E48" s="114" t="s">
        <v>387</v>
      </c>
      <c r="F48" s="114" t="s">
        <v>7</v>
      </c>
      <c r="G48" s="114" t="s">
        <v>365</v>
      </c>
      <c r="H48" s="114" t="s">
        <v>366</v>
      </c>
      <c r="I48" s="114" t="s">
        <v>367</v>
      </c>
      <c r="J48" s="114" t="s">
        <v>26</v>
      </c>
      <c r="K48" s="117"/>
      <c r="L48" s="117"/>
      <c r="M48" s="117"/>
      <c r="N48" s="117"/>
      <c r="O48" s="117"/>
      <c r="P48" s="117"/>
      <c r="Q48" s="117"/>
    </row>
    <row r="49" spans="1:17" x14ac:dyDescent="0.25">
      <c r="A49" s="115" t="s">
        <v>79</v>
      </c>
      <c r="B49" s="115">
        <v>1</v>
      </c>
      <c r="C49" s="115">
        <v>18</v>
      </c>
      <c r="D49" s="116">
        <v>46225</v>
      </c>
      <c r="E49" s="115" t="s">
        <v>78</v>
      </c>
      <c r="F49" s="115">
        <v>40103023035</v>
      </c>
      <c r="G49" s="115">
        <v>18</v>
      </c>
      <c r="H49" s="115">
        <v>0</v>
      </c>
      <c r="I49" s="115">
        <v>0</v>
      </c>
      <c r="J49" s="115" t="s">
        <v>80</v>
      </c>
      <c r="K49" s="115"/>
      <c r="L49" s="115"/>
      <c r="M49" s="115"/>
      <c r="N49" s="115"/>
      <c r="O49" s="115"/>
      <c r="P49" s="115"/>
      <c r="Q49" s="115"/>
    </row>
    <row r="50" spans="1:17" x14ac:dyDescent="0.25">
      <c r="A50" s="115" t="s">
        <v>109</v>
      </c>
      <c r="B50" s="115">
        <v>1</v>
      </c>
      <c r="C50" s="115">
        <v>18</v>
      </c>
      <c r="D50" s="116">
        <v>46225</v>
      </c>
      <c r="E50" s="115" t="s">
        <v>108</v>
      </c>
      <c r="F50" s="115">
        <v>40003982628</v>
      </c>
      <c r="G50" s="115">
        <v>18</v>
      </c>
      <c r="H50" s="115">
        <v>0</v>
      </c>
      <c r="I50" s="115">
        <v>0</v>
      </c>
      <c r="J50" s="115" t="s">
        <v>354</v>
      </c>
      <c r="K50" s="115"/>
      <c r="L50" s="115"/>
      <c r="M50" s="115"/>
      <c r="N50" s="115"/>
      <c r="O50" s="115"/>
      <c r="P50" s="115"/>
      <c r="Q50" s="115"/>
    </row>
    <row r="51" spans="1:17" x14ac:dyDescent="0.25">
      <c r="A51" s="115" t="s">
        <v>37</v>
      </c>
      <c r="B51" s="115">
        <v>0.97222222222222221</v>
      </c>
      <c r="C51" s="115">
        <v>17.5</v>
      </c>
      <c r="D51" s="116">
        <v>46224</v>
      </c>
      <c r="E51" s="115" t="s">
        <v>36</v>
      </c>
      <c r="F51" s="115">
        <v>42103041306</v>
      </c>
      <c r="G51" s="115">
        <v>17</v>
      </c>
      <c r="H51" s="115">
        <v>1</v>
      </c>
      <c r="I51" s="115">
        <v>0</v>
      </c>
      <c r="J51" s="115" t="s">
        <v>40</v>
      </c>
      <c r="K51" s="115"/>
      <c r="L51" s="115"/>
      <c r="M51" s="115"/>
      <c r="N51" s="115"/>
      <c r="O51" s="115"/>
      <c r="P51" s="115"/>
      <c r="Q51" s="115"/>
    </row>
    <row r="52" spans="1:17" x14ac:dyDescent="0.25">
      <c r="A52" s="115" t="s">
        <v>56</v>
      </c>
      <c r="B52" s="115">
        <v>0.97222222222222221</v>
      </c>
      <c r="C52" s="115">
        <v>17.5</v>
      </c>
      <c r="D52" s="116">
        <v>46224</v>
      </c>
      <c r="E52" s="115" t="s">
        <v>55</v>
      </c>
      <c r="F52" s="115">
        <v>40003619950</v>
      </c>
      <c r="G52" s="115">
        <v>17</v>
      </c>
      <c r="H52" s="115">
        <v>1</v>
      </c>
      <c r="I52" s="115">
        <v>0</v>
      </c>
      <c r="J52" s="115" t="s">
        <v>353</v>
      </c>
      <c r="K52" s="115"/>
      <c r="L52" s="115"/>
      <c r="M52" s="115"/>
      <c r="N52" s="115"/>
      <c r="O52" s="115"/>
      <c r="P52" s="115"/>
      <c r="Q52" s="115"/>
    </row>
    <row r="53" spans="1:17" x14ac:dyDescent="0.25">
      <c r="A53" s="115" t="s">
        <v>69</v>
      </c>
      <c r="B53" s="115">
        <v>0.97222222222222221</v>
      </c>
      <c r="C53" s="115">
        <v>17.5</v>
      </c>
      <c r="D53" s="116">
        <v>46225</v>
      </c>
      <c r="E53" s="115" t="s">
        <v>68</v>
      </c>
      <c r="F53" s="115">
        <v>40103362321</v>
      </c>
      <c r="G53" s="115">
        <v>17</v>
      </c>
      <c r="H53" s="115">
        <v>1</v>
      </c>
      <c r="I53" s="115">
        <v>0</v>
      </c>
      <c r="J53" s="115" t="s">
        <v>40</v>
      </c>
      <c r="K53" s="115"/>
      <c r="L53" s="115"/>
      <c r="M53" s="115"/>
      <c r="N53" s="115"/>
      <c r="O53" s="115"/>
      <c r="P53" s="115"/>
      <c r="Q53" s="115"/>
    </row>
    <row r="54" spans="1:17" x14ac:dyDescent="0.25">
      <c r="A54" s="115" t="s">
        <v>189</v>
      </c>
      <c r="B54" s="115">
        <v>0.94444444444444442</v>
      </c>
      <c r="C54" s="115">
        <v>17</v>
      </c>
      <c r="D54" s="116">
        <v>46225</v>
      </c>
      <c r="E54" s="115" t="s">
        <v>188</v>
      </c>
      <c r="F54" s="115">
        <v>40003109638</v>
      </c>
      <c r="G54" s="115">
        <v>17</v>
      </c>
      <c r="H54" s="115">
        <v>0</v>
      </c>
      <c r="I54" s="115">
        <v>1</v>
      </c>
      <c r="J54" s="115" t="s">
        <v>356</v>
      </c>
      <c r="K54" s="115"/>
      <c r="L54" s="115"/>
      <c r="M54" s="115"/>
      <c r="N54" s="115"/>
      <c r="O54" s="115"/>
      <c r="P54" s="115"/>
      <c r="Q54" s="115"/>
    </row>
    <row r="55" spans="1:17" x14ac:dyDescent="0.25">
      <c r="A55" s="115" t="s">
        <v>359</v>
      </c>
      <c r="B55" s="115">
        <v>0.86111111111111116</v>
      </c>
      <c r="C55" s="115">
        <v>15.5</v>
      </c>
      <c r="D55" s="116">
        <v>46225</v>
      </c>
      <c r="E55" s="115" t="s">
        <v>123</v>
      </c>
      <c r="F55" s="115">
        <v>41503002432</v>
      </c>
      <c r="G55" s="115">
        <v>15</v>
      </c>
      <c r="H55" s="115">
        <v>1</v>
      </c>
      <c r="I55" s="115">
        <v>2</v>
      </c>
      <c r="J55" s="115" t="s">
        <v>357</v>
      </c>
      <c r="K55" s="115"/>
      <c r="L55" s="115"/>
      <c r="M55" s="115"/>
      <c r="N55" s="115"/>
      <c r="O55" s="115"/>
      <c r="P55" s="115"/>
      <c r="Q55" s="115"/>
    </row>
    <row r="56" spans="1:17" x14ac:dyDescent="0.25">
      <c r="A56" s="115" t="s">
        <v>138</v>
      </c>
      <c r="B56" s="115">
        <v>0.86111111111111116</v>
      </c>
      <c r="C56" s="115">
        <v>15.5</v>
      </c>
      <c r="D56" s="116">
        <v>46225</v>
      </c>
      <c r="E56" s="115" t="s">
        <v>137</v>
      </c>
      <c r="F56" s="115">
        <v>40003246194</v>
      </c>
      <c r="G56" s="115">
        <v>15</v>
      </c>
      <c r="H56" s="115">
        <v>1</v>
      </c>
      <c r="I56" s="115">
        <v>2</v>
      </c>
      <c r="J56" s="115" t="s">
        <v>358</v>
      </c>
      <c r="K56" s="115"/>
      <c r="L56" s="115"/>
      <c r="M56" s="115"/>
      <c r="N56" s="115"/>
      <c r="O56" s="115"/>
      <c r="P56" s="115"/>
      <c r="Q56" s="115"/>
    </row>
    <row r="57" spans="1:17" x14ac:dyDescent="0.25">
      <c r="A57" s="115" t="s">
        <v>165</v>
      </c>
      <c r="B57" s="115">
        <v>0.83333333333333337</v>
      </c>
      <c r="C57" s="115">
        <v>15</v>
      </c>
      <c r="D57" s="116">
        <v>46225</v>
      </c>
      <c r="E57" s="115" t="s">
        <v>164</v>
      </c>
      <c r="F57" s="115">
        <v>40003258333</v>
      </c>
      <c r="G57" s="115">
        <v>14</v>
      </c>
      <c r="H57" s="115">
        <v>2</v>
      </c>
      <c r="I57" s="115">
        <v>2</v>
      </c>
      <c r="J57" s="115" t="s">
        <v>361</v>
      </c>
      <c r="K57" s="115"/>
      <c r="L57" s="115"/>
      <c r="M57" s="115"/>
      <c r="N57" s="115"/>
      <c r="O57" s="115"/>
      <c r="P57" s="115"/>
      <c r="Q57" s="115"/>
    </row>
    <row r="58" spans="1:17" x14ac:dyDescent="0.25">
      <c r="A58" s="115" t="s">
        <v>360</v>
      </c>
      <c r="B58" s="115">
        <v>0.86111111111111116</v>
      </c>
      <c r="C58" s="115">
        <v>15.5</v>
      </c>
      <c r="D58" s="116">
        <v>46225</v>
      </c>
      <c r="E58" s="115" t="s">
        <v>152</v>
      </c>
      <c r="F58" s="115">
        <v>41503002269</v>
      </c>
      <c r="G58" s="115">
        <v>15</v>
      </c>
      <c r="H58" s="115">
        <v>1</v>
      </c>
      <c r="I58" s="115">
        <v>2</v>
      </c>
      <c r="J58" s="115" t="s">
        <v>362</v>
      </c>
      <c r="K58" s="115"/>
      <c r="L58" s="115"/>
      <c r="M58" s="115"/>
      <c r="N58" s="115"/>
      <c r="O58" s="115"/>
      <c r="P58" s="115"/>
      <c r="Q58" s="115"/>
    </row>
    <row r="59" spans="1:17" x14ac:dyDescent="0.25">
      <c r="A59" s="115" t="s">
        <v>179</v>
      </c>
      <c r="B59" s="115">
        <v>0.80555555555555558</v>
      </c>
      <c r="C59" s="115">
        <v>14.5</v>
      </c>
      <c r="D59" s="116">
        <v>46225</v>
      </c>
      <c r="E59" s="115" t="s">
        <v>178</v>
      </c>
      <c r="F59" s="115">
        <v>40003286750</v>
      </c>
      <c r="G59" s="115">
        <v>14</v>
      </c>
      <c r="H59" s="115">
        <v>1</v>
      </c>
      <c r="I59" s="115">
        <v>3</v>
      </c>
      <c r="J59" s="115" t="s">
        <v>398</v>
      </c>
      <c r="K59" s="115"/>
      <c r="L59" s="115"/>
      <c r="M59" s="115"/>
      <c r="N59" s="115"/>
      <c r="O59" s="115"/>
      <c r="P59" s="115"/>
      <c r="Q59" s="115"/>
    </row>
    <row r="60" spans="1:17" x14ac:dyDescent="0.25">
      <c r="A60" s="115" t="s">
        <v>146</v>
      </c>
      <c r="B60" s="115">
        <v>0.69444444444444442</v>
      </c>
      <c r="C60" s="115">
        <v>12.5</v>
      </c>
      <c r="D60" s="116">
        <v>46225</v>
      </c>
      <c r="E60" s="115" t="s">
        <v>145</v>
      </c>
      <c r="F60" s="115">
        <v>40003223971</v>
      </c>
      <c r="G60" s="115">
        <v>10</v>
      </c>
      <c r="H60" s="115">
        <v>5</v>
      </c>
      <c r="I60" s="115">
        <v>3</v>
      </c>
      <c r="J60" s="115" t="s">
        <v>363</v>
      </c>
      <c r="K60" s="115"/>
      <c r="L60" s="115"/>
      <c r="M60" s="115"/>
      <c r="N60" s="115"/>
      <c r="O60" s="115"/>
      <c r="P60" s="115"/>
      <c r="Q60" s="115"/>
    </row>
    <row r="61" spans="1:17" x14ac:dyDescent="0.25">
      <c r="A61" s="115" t="s">
        <v>92</v>
      </c>
      <c r="B61" s="115">
        <v>0.69444444444444442</v>
      </c>
      <c r="C61" s="115">
        <v>12.5</v>
      </c>
      <c r="D61" s="116">
        <v>46225</v>
      </c>
      <c r="E61" s="115" t="s">
        <v>91</v>
      </c>
      <c r="F61" s="115">
        <v>41503029600</v>
      </c>
      <c r="G61" s="115">
        <v>10</v>
      </c>
      <c r="H61" s="115">
        <v>5</v>
      </c>
      <c r="I61" s="115">
        <v>3</v>
      </c>
      <c r="J61" s="115" t="s">
        <v>364</v>
      </c>
      <c r="K61" s="115"/>
      <c r="L61" s="115"/>
      <c r="M61" s="115"/>
      <c r="N61" s="115"/>
      <c r="O61" s="115"/>
      <c r="P61" s="115"/>
      <c r="Q61" s="115"/>
    </row>
    <row r="62" spans="1:17" x14ac:dyDescent="0.25">
      <c r="A62" s="115"/>
      <c r="B62" s="115"/>
      <c r="C62" s="115"/>
      <c r="D62" s="115"/>
      <c r="E62" s="115"/>
      <c r="F62" s="115"/>
      <c r="G62" s="115"/>
      <c r="H62" s="115"/>
      <c r="I62" s="115"/>
      <c r="J62" s="115"/>
      <c r="K62" s="115"/>
      <c r="L62" s="115"/>
      <c r="M62" s="115"/>
      <c r="N62" s="115"/>
      <c r="O62" s="115"/>
      <c r="P62" s="115"/>
      <c r="Q62" s="115"/>
    </row>
    <row r="63" spans="1:17" x14ac:dyDescent="0.25">
      <c r="A63" s="115"/>
      <c r="B63" s="115"/>
      <c r="C63" s="115"/>
      <c r="D63" s="115"/>
      <c r="E63" s="115"/>
      <c r="F63" s="115"/>
      <c r="G63" s="115"/>
      <c r="H63" s="115"/>
      <c r="I63" s="115"/>
      <c r="J63" s="115"/>
      <c r="K63" s="115"/>
      <c r="L63" s="115"/>
      <c r="M63" s="115"/>
      <c r="N63" s="115"/>
      <c r="O63" s="115"/>
      <c r="P63" s="115"/>
      <c r="Q63" s="115"/>
    </row>
    <row r="64" spans="1:17" x14ac:dyDescent="0.25">
      <c r="A64" s="115"/>
      <c r="B64" s="115"/>
      <c r="C64" s="115"/>
      <c r="D64" s="115"/>
      <c r="E64" s="115"/>
      <c r="F64" s="115"/>
      <c r="G64" s="115"/>
      <c r="H64" s="115"/>
      <c r="I64" s="115"/>
      <c r="J64" s="115"/>
      <c r="K64" s="115"/>
      <c r="L64" s="115"/>
      <c r="M64" s="115"/>
      <c r="N64" s="115"/>
      <c r="O64" s="115"/>
      <c r="P64" s="115"/>
      <c r="Q64" s="115"/>
    </row>
    <row r="65" spans="1:17" x14ac:dyDescent="0.25">
      <c r="A65" s="114" t="s">
        <v>399</v>
      </c>
      <c r="B65" s="114" t="s">
        <v>400</v>
      </c>
      <c r="C65" s="117"/>
      <c r="D65" s="117"/>
      <c r="E65" s="114" t="s">
        <v>401</v>
      </c>
      <c r="F65" s="114" t="s">
        <v>402</v>
      </c>
      <c r="G65" s="114" t="s">
        <v>366</v>
      </c>
      <c r="H65" s="114" t="s">
        <v>367</v>
      </c>
      <c r="I65" s="117"/>
      <c r="J65" s="117"/>
      <c r="K65" s="117"/>
      <c r="L65" s="117"/>
      <c r="M65" s="117"/>
      <c r="N65" s="117"/>
      <c r="O65" s="117"/>
      <c r="P65" s="117"/>
      <c r="Q65" s="117"/>
    </row>
    <row r="66" spans="1:17" x14ac:dyDescent="0.25">
      <c r="A66" s="115" t="s">
        <v>347</v>
      </c>
      <c r="B66" s="115">
        <f>COUNTIF(B2:B44,1)</f>
        <v>2</v>
      </c>
      <c r="C66" s="115"/>
      <c r="D66" s="115"/>
      <c r="E66" s="115" t="s">
        <v>403</v>
      </c>
      <c r="F66" s="115">
        <f>COUNTIF(G2:G44,"ir")</f>
        <v>5</v>
      </c>
      <c r="G66" s="115">
        <f>COUNTIF(G2:G44,"daļēji")</f>
        <v>17</v>
      </c>
      <c r="H66" s="115">
        <f>COUNTIF(G2:G44,"nav")</f>
        <v>21</v>
      </c>
      <c r="I66" s="115"/>
      <c r="J66" s="115"/>
      <c r="K66" s="115"/>
      <c r="L66" s="115"/>
      <c r="M66" s="115"/>
      <c r="N66" s="115"/>
      <c r="O66" s="115"/>
      <c r="P66" s="115"/>
      <c r="Q66" s="115"/>
    </row>
    <row r="67" spans="1:17" x14ac:dyDescent="0.25">
      <c r="A67" s="115" t="s">
        <v>404</v>
      </c>
      <c r="B67" s="115">
        <f>COUNTIFS(B2:B44,"&gt;0.75",B2:B44,"&lt;1")</f>
        <v>0</v>
      </c>
      <c r="C67" s="115"/>
      <c r="D67" s="115"/>
      <c r="E67" s="115" t="s">
        <v>405</v>
      </c>
      <c r="F67" s="115">
        <f>COUNTIF(H2:H44,"ir")</f>
        <v>24</v>
      </c>
      <c r="G67" s="115">
        <f>COUNTIF(H2:H44,"daļēji")</f>
        <v>17</v>
      </c>
      <c r="H67" s="115">
        <f>COUNTIF(H2:H44,"nav")</f>
        <v>2</v>
      </c>
      <c r="I67" s="115"/>
      <c r="J67" s="115"/>
      <c r="K67" s="115"/>
      <c r="L67" s="115"/>
      <c r="M67" s="115"/>
      <c r="N67" s="115"/>
      <c r="O67" s="115"/>
      <c r="P67" s="115"/>
      <c r="Q67" s="115"/>
    </row>
    <row r="68" spans="1:17" x14ac:dyDescent="0.25">
      <c r="A68" s="115" t="s">
        <v>406</v>
      </c>
      <c r="B68" s="115">
        <f>COUNTIFS(B2:B44,"&gt;0.5",B2:B44,"&lt;=0.75")</f>
        <v>0</v>
      </c>
      <c r="C68" s="115"/>
      <c r="D68" s="115"/>
      <c r="E68" s="115" t="s">
        <v>407</v>
      </c>
      <c r="F68" s="115">
        <f>COUNTIF(I2:I44,"ir")</f>
        <v>30</v>
      </c>
      <c r="G68" s="115">
        <f>COUNTIF(I2:I44,"daļēji")</f>
        <v>10</v>
      </c>
      <c r="H68" s="115">
        <f>COUNTIF(I2:I44,"nav")</f>
        <v>3</v>
      </c>
      <c r="I68" s="115"/>
      <c r="J68" s="115"/>
      <c r="K68" s="115"/>
      <c r="L68" s="115"/>
      <c r="M68" s="115"/>
      <c r="N68" s="115"/>
      <c r="O68" s="115"/>
      <c r="P68" s="115"/>
      <c r="Q68" s="115"/>
    </row>
    <row r="69" spans="1:17" x14ac:dyDescent="0.25">
      <c r="A69" s="115" t="s">
        <v>408</v>
      </c>
      <c r="B69" s="115">
        <f>COUNTIFS(B2:B44,"&gt;0.3",B2:B44,"&lt;=0.5")</f>
        <v>0</v>
      </c>
      <c r="C69" s="115"/>
      <c r="D69" s="115"/>
      <c r="E69" s="115" t="s">
        <v>409</v>
      </c>
      <c r="F69" s="115">
        <f>COUNTIF(J2:J44,"ir")</f>
        <v>4</v>
      </c>
      <c r="G69" s="115">
        <f>COUNTIF(J2:J44,"daļēji")</f>
        <v>2</v>
      </c>
      <c r="H69" s="115">
        <f>COUNTIF(J2:J44,"nav")</f>
        <v>2</v>
      </c>
      <c r="I69" s="115"/>
      <c r="J69" s="115"/>
      <c r="K69" s="115"/>
      <c r="L69" s="115"/>
      <c r="M69" s="115"/>
      <c r="N69" s="115"/>
      <c r="O69" s="115"/>
      <c r="P69" s="115"/>
      <c r="Q69" s="115"/>
    </row>
    <row r="70" spans="1:17" x14ac:dyDescent="0.25">
      <c r="A70" s="115" t="s">
        <v>410</v>
      </c>
      <c r="B70" s="115">
        <f>COUNTIF(B2:B44,"&lt;=0.3")</f>
        <v>0</v>
      </c>
      <c r="C70" s="115"/>
      <c r="D70" s="115"/>
      <c r="E70" s="115" t="s">
        <v>411</v>
      </c>
      <c r="F70" s="115">
        <f>COUNTIF(K2:K44,"ir")</f>
        <v>32</v>
      </c>
      <c r="G70" s="115">
        <f>COUNTIF(K2:K44,"daļēji")</f>
        <v>1</v>
      </c>
      <c r="H70" s="115">
        <f>COUNTIF(K2:K44,"nav")</f>
        <v>10</v>
      </c>
      <c r="I70" s="115"/>
      <c r="J70" s="115"/>
      <c r="K70" s="115"/>
      <c r="L70" s="115"/>
      <c r="M70" s="115"/>
      <c r="N70" s="115"/>
      <c r="O70" s="115"/>
      <c r="P70" s="115"/>
      <c r="Q70" s="115"/>
    </row>
    <row r="71" spans="1:17" x14ac:dyDescent="0.25">
      <c r="A71" s="115"/>
      <c r="B71" s="115"/>
      <c r="C71" s="115"/>
      <c r="D71" s="115"/>
      <c r="E71" s="115" t="s">
        <v>412</v>
      </c>
      <c r="F71" s="115">
        <f>COUNTIF(L2:L44,"ir")</f>
        <v>19</v>
      </c>
      <c r="G71" s="115">
        <f>COUNTIF(L2:L44,"daļēji")</f>
        <v>21</v>
      </c>
      <c r="H71" s="115">
        <f>COUNTIF(L2:L44,"nav")</f>
        <v>3</v>
      </c>
      <c r="I71" s="115"/>
      <c r="J71" s="115"/>
      <c r="K71" s="115"/>
      <c r="L71" s="115"/>
      <c r="M71" s="115"/>
      <c r="N71" s="115"/>
      <c r="O71" s="115"/>
      <c r="P71" s="115"/>
      <c r="Q71" s="115"/>
    </row>
    <row r="72" spans="1:17" x14ac:dyDescent="0.25">
      <c r="A72" s="115"/>
      <c r="B72" s="115"/>
      <c r="C72" s="115"/>
      <c r="D72" s="115"/>
      <c r="E72" s="115" t="s">
        <v>413</v>
      </c>
      <c r="F72" s="115">
        <f>COUNTIF(M2:M44,"ir")</f>
        <v>12</v>
      </c>
      <c r="G72" s="115">
        <f>COUNTIF(M2:M44,"daļēji")</f>
        <v>6</v>
      </c>
      <c r="H72" s="115">
        <f>COUNTIF(M2:M44,"nav")</f>
        <v>25</v>
      </c>
      <c r="I72" s="115"/>
      <c r="J72" s="115"/>
      <c r="K72" s="115"/>
      <c r="L72" s="115"/>
      <c r="M72" s="115"/>
      <c r="N72" s="115"/>
      <c r="O72" s="115"/>
      <c r="P72" s="115"/>
      <c r="Q72" s="115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DBFBC-03D6-4838-AFE8-4119A3D34ECC}">
  <dimension ref="A1:L14"/>
  <sheetViews>
    <sheetView zoomScale="130" zoomScaleNormal="130" workbookViewId="0">
      <selection activeCell="C19" sqref="C19"/>
    </sheetView>
  </sheetViews>
  <sheetFormatPr defaultRowHeight="15" x14ac:dyDescent="0.25"/>
  <cols>
    <col min="1" max="1" width="8.140625" style="8" customWidth="1"/>
    <col min="2" max="2" width="12.28515625" customWidth="1"/>
    <col min="3" max="3" width="35.28515625" customWidth="1"/>
    <col min="9" max="9" width="20.140625" customWidth="1"/>
    <col min="10" max="10" width="2.28515625" bestFit="1" customWidth="1"/>
    <col min="11" max="11" width="5.7109375" bestFit="1" customWidth="1"/>
    <col min="12" max="12" width="3.140625" bestFit="1" customWidth="1"/>
  </cols>
  <sheetData>
    <row r="1" spans="1:12" ht="27.75" x14ac:dyDescent="0.25">
      <c r="A1" s="96" t="s">
        <v>3</v>
      </c>
      <c r="B1" s="86"/>
      <c r="C1" s="87" t="s">
        <v>8</v>
      </c>
      <c r="D1" s="87" t="s">
        <v>365</v>
      </c>
      <c r="E1" s="87" t="s">
        <v>366</v>
      </c>
      <c r="F1" s="87" t="s">
        <v>367</v>
      </c>
      <c r="I1" s="92" t="s">
        <v>8</v>
      </c>
      <c r="J1" s="92" t="s">
        <v>365</v>
      </c>
      <c r="K1" s="92" t="s">
        <v>366</v>
      </c>
      <c r="L1" s="92" t="s">
        <v>367</v>
      </c>
    </row>
    <row r="2" spans="1:12" x14ac:dyDescent="0.25">
      <c r="A2" s="91">
        <f>'Lielās-kapsab.'!A5</f>
        <v>17.5</v>
      </c>
      <c r="C2" s="88" t="s">
        <v>37</v>
      </c>
      <c r="D2" s="95">
        <f>COUNTIF('Lielās-kapsab.'!G5:X5,"ir")</f>
        <v>17</v>
      </c>
      <c r="E2" s="95">
        <f>COUNTIF('Lielās-kapsab.'!G5:X5,"daļēji")</f>
        <v>1</v>
      </c>
      <c r="F2" s="95">
        <f>COUNTIF('Lielās-kapsab.'!G5:X5,"nav")</f>
        <v>0</v>
      </c>
      <c r="I2" s="92" t="s">
        <v>37</v>
      </c>
      <c r="J2" s="92">
        <v>17</v>
      </c>
      <c r="K2" s="93">
        <v>1</v>
      </c>
      <c r="L2" s="92">
        <v>0</v>
      </c>
    </row>
    <row r="3" spans="1:12" x14ac:dyDescent="0.25">
      <c r="A3" s="91">
        <f>'Lielās-kapsab.'!A6</f>
        <v>17.5</v>
      </c>
      <c r="C3" s="88" t="s">
        <v>56</v>
      </c>
      <c r="D3" s="95">
        <f>COUNTIF('Lielās-kapsab.'!G6:X6,"ir")</f>
        <v>17</v>
      </c>
      <c r="E3" s="95">
        <f>COUNTIF('Lielās-kapsab.'!G6:X6,"daļēji")</f>
        <v>1</v>
      </c>
      <c r="F3" s="95">
        <f>COUNTIF('Lielās-kapsab.'!G6:X6,"nav")</f>
        <v>0</v>
      </c>
      <c r="I3" s="92" t="s">
        <v>56</v>
      </c>
      <c r="J3" s="92">
        <v>17</v>
      </c>
      <c r="K3" s="93">
        <v>1</v>
      </c>
      <c r="L3" s="92">
        <v>0</v>
      </c>
    </row>
    <row r="4" spans="1:12" x14ac:dyDescent="0.25">
      <c r="A4" s="91">
        <f>'Lielās-kapsab.'!A7</f>
        <v>17.5</v>
      </c>
      <c r="C4" s="90" t="s">
        <v>69</v>
      </c>
      <c r="D4" s="95">
        <f>COUNTIF('Lielās-kapsab.'!G7:X7,"ir")</f>
        <v>17</v>
      </c>
      <c r="E4" s="95">
        <f>COUNTIF('Lielās-kapsab.'!G7:X7,"daļēji")</f>
        <v>1</v>
      </c>
      <c r="F4" s="95">
        <f>COUNTIF('Lielās-kapsab.'!G7:X7,"nav")</f>
        <v>0</v>
      </c>
      <c r="I4" s="92" t="s">
        <v>69</v>
      </c>
      <c r="J4" s="92">
        <v>17</v>
      </c>
      <c r="K4" s="93">
        <v>1</v>
      </c>
      <c r="L4" s="92">
        <v>0</v>
      </c>
    </row>
    <row r="5" spans="1:12" x14ac:dyDescent="0.25">
      <c r="A5" s="91">
        <f>'Lielās-kapsab.'!A3</f>
        <v>18</v>
      </c>
      <c r="C5" s="88" t="s">
        <v>79</v>
      </c>
      <c r="D5" s="95">
        <f>COUNTIF('Lielās-kapsab.'!G3:X3,"ir")</f>
        <v>18</v>
      </c>
      <c r="E5" s="95">
        <f>COUNTIF('Lielās-kapsab.'!G3:X3,"daļēji")</f>
        <v>0</v>
      </c>
      <c r="F5" s="95">
        <f>COUNTIF('Lielās-kapsab.'!G3:X3,"nav")</f>
        <v>0</v>
      </c>
      <c r="I5" s="92" t="s">
        <v>79</v>
      </c>
      <c r="J5" s="92">
        <v>18</v>
      </c>
      <c r="K5" s="93">
        <v>0</v>
      </c>
      <c r="L5" s="92">
        <v>0</v>
      </c>
    </row>
    <row r="6" spans="1:12" x14ac:dyDescent="0.25">
      <c r="A6" s="91">
        <f>'Lielās-kapsab.'!A15</f>
        <v>12.5</v>
      </c>
      <c r="C6" s="88" t="s">
        <v>92</v>
      </c>
      <c r="D6" s="95">
        <f>COUNTIF('Lielās-kapsab.'!G15:X15,"ir")</f>
        <v>10</v>
      </c>
      <c r="E6" s="95">
        <f>COUNTIF('Lielās-kapsab.'!G15:X15,"daļēji")</f>
        <v>5</v>
      </c>
      <c r="F6" s="95">
        <f>COUNTIF('Lielās-kapsab.'!G15:X15,"nav")</f>
        <v>3</v>
      </c>
      <c r="I6" s="92" t="s">
        <v>92</v>
      </c>
      <c r="J6" s="92">
        <v>10</v>
      </c>
      <c r="K6" s="93">
        <v>5</v>
      </c>
      <c r="L6" s="92">
        <v>3</v>
      </c>
    </row>
    <row r="7" spans="1:12" x14ac:dyDescent="0.25">
      <c r="A7" s="91">
        <f>'Lielās-kapsab.'!A4</f>
        <v>18</v>
      </c>
      <c r="C7" s="88" t="s">
        <v>109</v>
      </c>
      <c r="D7" s="95">
        <f>COUNTIF('Lielās-kapsab.'!G4:X4,"ir")</f>
        <v>18</v>
      </c>
      <c r="E7" s="95">
        <f>COUNTIF('Lielās-kapsab.'!G4:X4,"daļēji")</f>
        <v>0</v>
      </c>
      <c r="F7" s="95">
        <f>COUNTIF('Lielās-kapsab.'!G4:X4,"nav")</f>
        <v>0</v>
      </c>
      <c r="I7" s="92" t="s">
        <v>109</v>
      </c>
      <c r="J7" s="92">
        <v>18</v>
      </c>
      <c r="K7" s="93">
        <v>0</v>
      </c>
      <c r="L7" s="92">
        <v>0</v>
      </c>
    </row>
    <row r="8" spans="1:12" x14ac:dyDescent="0.25">
      <c r="A8" s="91">
        <f>'Lielās-kapsab.'!A9</f>
        <v>15.5</v>
      </c>
      <c r="C8" s="90" t="s">
        <v>359</v>
      </c>
      <c r="D8" s="95">
        <f>COUNTIF('Lielās-kapsab.'!G9:X9,"ir")</f>
        <v>15</v>
      </c>
      <c r="E8" s="95">
        <f>COUNTIF('Lielās-kapsab.'!G9:X9,"daļēji")</f>
        <v>1</v>
      </c>
      <c r="F8" s="95">
        <f>COUNTIF('Lielās-kapsab.'!G9:X9,"nav")</f>
        <v>2</v>
      </c>
      <c r="I8" s="92" t="s">
        <v>359</v>
      </c>
      <c r="J8" s="92">
        <v>15</v>
      </c>
      <c r="K8" s="94">
        <v>1</v>
      </c>
      <c r="L8" s="92">
        <v>2</v>
      </c>
    </row>
    <row r="9" spans="1:12" x14ac:dyDescent="0.25">
      <c r="A9" s="91">
        <f>'Lielās-kapsab.'!A10</f>
        <v>15.5</v>
      </c>
      <c r="C9" s="88" t="s">
        <v>138</v>
      </c>
      <c r="D9" s="95">
        <f>COUNTIF('Lielās-kapsab.'!G10:X10,"ir")</f>
        <v>15</v>
      </c>
      <c r="E9" s="95">
        <f>COUNTIF('Lielās-kapsab.'!G10:X10,"daļēji")</f>
        <v>1</v>
      </c>
      <c r="F9" s="95">
        <f>COUNTIF('Lielās-kapsab.'!G10:X10,"nav")</f>
        <v>2</v>
      </c>
      <c r="I9" s="92" t="s">
        <v>138</v>
      </c>
      <c r="J9" s="92">
        <v>15</v>
      </c>
      <c r="K9" s="93">
        <v>1</v>
      </c>
      <c r="L9" s="92">
        <v>2</v>
      </c>
    </row>
    <row r="10" spans="1:12" x14ac:dyDescent="0.25">
      <c r="A10" s="91">
        <f>'Lielās-kapsab.'!A14</f>
        <v>12.5</v>
      </c>
      <c r="C10" s="88" t="s">
        <v>146</v>
      </c>
      <c r="D10" s="95">
        <f>COUNTIF('Lielās-kapsab.'!G14:X14,"ir")</f>
        <v>10</v>
      </c>
      <c r="E10" s="95">
        <f>COUNTIF('Lielās-kapsab.'!G14:X14,"daļēji")</f>
        <v>5</v>
      </c>
      <c r="F10" s="95">
        <f>COUNTIF('Lielās-kapsab.'!G14:X14,"nav")</f>
        <v>3</v>
      </c>
      <c r="I10" s="92" t="s">
        <v>146</v>
      </c>
      <c r="J10" s="92">
        <v>10</v>
      </c>
      <c r="K10" s="93">
        <v>5</v>
      </c>
      <c r="L10" s="92">
        <v>3</v>
      </c>
    </row>
    <row r="11" spans="1:12" x14ac:dyDescent="0.25">
      <c r="A11" s="91">
        <f>'Lielās-kapsab.'!A12</f>
        <v>15.5</v>
      </c>
      <c r="C11" s="88" t="s">
        <v>360</v>
      </c>
      <c r="D11" s="95">
        <f>COUNTIF('Lielās-kapsab.'!G12:X12,"ir")</f>
        <v>15</v>
      </c>
      <c r="E11" s="95">
        <f>COUNTIF('Lielās-kapsab.'!G12:X12,"daļēji")</f>
        <v>1</v>
      </c>
      <c r="F11" s="95">
        <f>COUNTIF('Lielās-kapsab.'!G12:X12,"nav")</f>
        <v>2</v>
      </c>
      <c r="I11" s="92" t="s">
        <v>360</v>
      </c>
      <c r="J11" s="92">
        <v>15</v>
      </c>
      <c r="K11" s="94">
        <v>1</v>
      </c>
      <c r="L11" s="92">
        <v>2</v>
      </c>
    </row>
    <row r="12" spans="1:12" x14ac:dyDescent="0.25">
      <c r="A12" s="91">
        <f>'Lielās-kapsab.'!A11</f>
        <v>15</v>
      </c>
      <c r="B12" s="89"/>
      <c r="C12" s="88" t="s">
        <v>165</v>
      </c>
      <c r="D12" s="95">
        <f>COUNTIF('Lielās-kapsab.'!G11:X11,"ir")</f>
        <v>14</v>
      </c>
      <c r="E12" s="95">
        <f>COUNTIF('Lielās-kapsab.'!G11:X11,"daļēji")</f>
        <v>2</v>
      </c>
      <c r="F12" s="95">
        <f>COUNTIF('Lielās-kapsab.'!G11:X11,"nav")</f>
        <v>2</v>
      </c>
      <c r="I12" s="92" t="s">
        <v>165</v>
      </c>
      <c r="J12" s="92">
        <v>14</v>
      </c>
      <c r="K12" s="93">
        <v>2</v>
      </c>
      <c r="L12" s="92">
        <v>2</v>
      </c>
    </row>
    <row r="13" spans="1:12" x14ac:dyDescent="0.25">
      <c r="A13" s="91">
        <f>'Lielās-kapsab.'!A13</f>
        <v>14.5</v>
      </c>
      <c r="C13" s="88" t="s">
        <v>179</v>
      </c>
      <c r="D13" s="95">
        <f>COUNTIF('Lielās-kapsab.'!G13:X13,"ir")</f>
        <v>14</v>
      </c>
      <c r="E13" s="95">
        <f>COUNTIF('Lielās-kapsab.'!G13:X13,"daļēji")</f>
        <v>1</v>
      </c>
      <c r="F13" s="95">
        <f>COUNTIF('Lielās-kapsab.'!G13:X13,"nav")</f>
        <v>3</v>
      </c>
      <c r="I13" s="92" t="s">
        <v>179</v>
      </c>
      <c r="J13" s="92">
        <v>14</v>
      </c>
      <c r="K13" s="93">
        <v>1</v>
      </c>
      <c r="L13" s="92">
        <v>3</v>
      </c>
    </row>
    <row r="14" spans="1:12" x14ac:dyDescent="0.25">
      <c r="A14" s="91">
        <f>'Lielās-kapsab.'!A8</f>
        <v>17</v>
      </c>
      <c r="B14" s="89"/>
      <c r="C14" s="88" t="s">
        <v>189</v>
      </c>
      <c r="D14" s="95">
        <f>COUNTIF('Lielās-kapsab.'!G8:X8,"ir")</f>
        <v>17</v>
      </c>
      <c r="E14" s="95">
        <f>COUNTIF('Lielās-kapsab.'!G8:X8,"daļēji")</f>
        <v>0</v>
      </c>
      <c r="F14" s="95">
        <f>COUNTIF('Lielās-kapsab.'!G8:X8,"nav")</f>
        <v>1</v>
      </c>
      <c r="I14" s="92" t="s">
        <v>189</v>
      </c>
      <c r="J14" s="92">
        <v>17</v>
      </c>
      <c r="K14" s="93">
        <v>0</v>
      </c>
      <c r="L14" s="92">
        <v>1</v>
      </c>
    </row>
  </sheetData>
  <conditionalFormatting sqref="A2:A14">
    <cfRule type="dataBar" priority="1">
      <dataBar>
        <cfvo type="min"/>
        <cfvo type="max"/>
        <color rgb="FFBEA9B7"/>
      </dataBar>
      <extLst>
        <ext xmlns:x14="http://schemas.microsoft.com/office/spreadsheetml/2009/9/main" uri="{B025F937-C7B1-47D3-B67F-A62EFF666E3E}">
          <x14:id>{28CFA4B9-CB50-4CF0-98CF-EA4C83B07394}</x14:id>
        </ext>
      </extLst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8CFA4B9-CB50-4CF0-98CF-EA4C83B07394}">
            <x14:dataBar minLength="0" maxLength="100" gradient="0" direction="rightToLeft">
              <x14:cfvo type="autoMin"/>
              <x14:cfvo type="autoMax"/>
              <x14:negativeFillColor rgb="FFFF0000"/>
              <x14:axisColor rgb="FF000000"/>
            </x14:dataBar>
          </x14:cfRule>
          <xm:sqref>A2:A14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Charts</vt:lpstr>
      </vt:variant>
      <vt:variant>
        <vt:i4>1</vt:i4>
      </vt:variant>
    </vt:vector>
  </HeadingPairs>
  <TitlesOfParts>
    <vt:vector size="8" baseType="lpstr">
      <vt:lpstr>Saraksts</vt:lpstr>
      <vt:lpstr>InfoPanenlis</vt:lpstr>
      <vt:lpstr>Vērtējumu_tabula</vt:lpstr>
      <vt:lpstr>Pašvald._tīmekļv</vt:lpstr>
      <vt:lpstr>Lielās-kapsab.</vt:lpstr>
      <vt:lpstr>Dati_Dashboard</vt:lpstr>
      <vt:lpstr>Grafiks 2</vt:lpstr>
      <vt:lpstr>GrafiksLielās-KS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Everita Palma-Jansone</dc:creator>
  <cp:lastModifiedBy>Everita Palma-Jansone</cp:lastModifiedBy>
  <dcterms:created xsi:type="dcterms:W3CDTF">2026-07-20T16:44:01Z</dcterms:created>
  <dcterms:modified xsi:type="dcterms:W3CDTF">2026-10-26T13:40:02Z</dcterms:modified>
</cp:coreProperties>
</file>