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drawings/drawing4.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1.xml" ContentType="application/vnd.openxmlformats-officedocument.them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PKDEPJ\EPJ_DeskTop\Dublikāts\Dublikāts_pārskatam_2024\"/>
    </mc:Choice>
  </mc:AlternateContent>
  <xr:revisionPtr revIDLastSave="0" documentId="13_ncr:1_{364E9012-A620-4FB1-9D5E-BCECA7F65AC2}" xr6:coauthVersionLast="47" xr6:coauthVersionMax="47" xr10:uidLastSave="{00000000-0000-0000-0000-000000000000}"/>
  <bookViews>
    <workbookView xWindow="-108" yWindow="-108" windowWidth="23256" windowHeight="13896" tabRatio="729" firstSheet="1" activeTab="1" xr2:uid="{00000000-000D-0000-FFFF-FFFF00000000}"/>
  </bookViews>
  <sheets>
    <sheet name="Tīmekļa vietnes" sheetId="12" state="hidden" r:id="rId1"/>
    <sheet name="Karte" sheetId="11" r:id="rId2"/>
    <sheet name="Vērtējumu_tabula" sheetId="16" r:id="rId3"/>
    <sheet name="Pašvaldības un Kap.sab." sheetId="13" r:id="rId4"/>
    <sheet name="Saraksts" sheetId="14" state="hidden" r:id="rId5"/>
    <sheet name="GrafiksLielās-KS" sheetId="17" r:id="rId6"/>
    <sheet name="LielāsPašvaldību-kapitālsab." sheetId="8" r:id="rId7"/>
    <sheet name="Pašvaldību-kapitālsab._tabula" sheetId="9" state="hidden" r:id="rId8"/>
  </sheets>
  <definedNames>
    <definedName name="_xlnm._FilterDatabase" localSheetId="6" hidden="1">'LielāsPašvaldību-kapitālsab.'!$A$3:$AY$17</definedName>
    <definedName name="_xlnm._FilterDatabase" localSheetId="3" hidden="1">'Pašvaldības un Kap.sab.'!$A$3:$A$299</definedName>
    <definedName name="_xlnm._FilterDatabase" localSheetId="4" hidden="1">Saraksts!$B$2:$F$50</definedName>
    <definedName name="_xlnm._FilterDatabase" localSheetId="0" hidden="1">'Tīmekļa vietnes'!$A$1:$D$48</definedName>
    <definedName name="_xlnm._FilterDatabase" localSheetId="2" hidden="1">Vērtējumu_tabula!$A$2:$B$45</definedName>
    <definedName name="_Hlk166176616" localSheetId="3">'Pašvaldības un Kap.sab.'!#REF!</definedName>
    <definedName name="_xlnm.Extract" localSheetId="4">Saraksts!$B$2</definedName>
    <definedName name="ir__inform._par_divid._nav">'LielāsPašvaldību-kapitālsab.'!#REF!</definedName>
    <definedName name="_xlnm.Print_Area" localSheetId="6">'LielāsPašvaldību-kapitālsab.'!$A$1:$X$17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8" l="1"/>
  <c r="B6" i="8"/>
  <c r="B7" i="8"/>
  <c r="B8" i="8"/>
  <c r="B9" i="8"/>
  <c r="B10" i="8"/>
  <c r="B11" i="8"/>
  <c r="B12" i="8"/>
  <c r="B13" i="8"/>
  <c r="B14" i="8"/>
  <c r="B15" i="8"/>
  <c r="B16" i="8"/>
  <c r="B17" i="8"/>
  <c r="B4" i="8"/>
  <c r="E5" i="9" l="1"/>
  <c r="E6" i="9"/>
  <c r="E10" i="16" l="1"/>
  <c r="E9" i="16"/>
  <c r="AF150" i="13" l="1"/>
  <c r="AG150" i="13" s="1"/>
  <c r="AF124" i="13" l="1"/>
  <c r="AG124" i="13" l="1"/>
  <c r="AF105" i="13" l="1"/>
  <c r="AG105" i="13" s="1"/>
  <c r="E8" i="16"/>
  <c r="E7" i="16"/>
  <c r="E6" i="16"/>
  <c r="E5" i="16"/>
  <c r="F15" i="9"/>
  <c r="E15" i="9"/>
  <c r="D15" i="9"/>
  <c r="F3" i="9"/>
  <c r="F4" i="9"/>
  <c r="F5" i="9"/>
  <c r="F6" i="9"/>
  <c r="F7" i="9"/>
  <c r="F8" i="9"/>
  <c r="F9" i="9"/>
  <c r="F10" i="9"/>
  <c r="F11" i="9"/>
  <c r="F12" i="9"/>
  <c r="F13" i="9"/>
  <c r="F14" i="9"/>
  <c r="F2" i="9"/>
  <c r="E3" i="9"/>
  <c r="E4" i="9"/>
  <c r="E7" i="9"/>
  <c r="E8" i="9"/>
  <c r="E9" i="9"/>
  <c r="E10" i="9"/>
  <c r="E11" i="9"/>
  <c r="E12" i="9"/>
  <c r="E13" i="9"/>
  <c r="E14" i="9"/>
  <c r="E2" i="9"/>
  <c r="D2" i="9"/>
  <c r="D3" i="9"/>
  <c r="D4" i="9"/>
  <c r="D5" i="9"/>
  <c r="D6" i="9"/>
  <c r="D7" i="9"/>
  <c r="D8" i="9"/>
  <c r="D9" i="9"/>
  <c r="D10" i="9"/>
  <c r="D11" i="9"/>
  <c r="D12" i="9"/>
  <c r="D13" i="9"/>
  <c r="D14" i="9"/>
  <c r="F46" i="12"/>
  <c r="F47" i="12"/>
  <c r="F48" i="12"/>
  <c r="F45" i="12"/>
  <c r="F3" i="12"/>
  <c r="G3" i="12" s="1"/>
  <c r="F4" i="12"/>
  <c r="G4" i="12" s="1"/>
  <c r="F5" i="12"/>
  <c r="G5" i="12" s="1"/>
  <c r="F6" i="12"/>
  <c r="G6" i="12" s="1"/>
  <c r="F7" i="12"/>
  <c r="G7" i="12" s="1"/>
  <c r="F8" i="12"/>
  <c r="G8" i="12" s="1"/>
  <c r="F9" i="12"/>
  <c r="G9" i="12" s="1"/>
  <c r="F10" i="12"/>
  <c r="G10" i="12" s="1"/>
  <c r="F11" i="12"/>
  <c r="G11" i="12" s="1"/>
  <c r="F12" i="12"/>
  <c r="G12" i="12" s="1"/>
  <c r="F13" i="12"/>
  <c r="G13" i="12" s="1"/>
  <c r="F14" i="12"/>
  <c r="G14" i="12" s="1"/>
  <c r="F15" i="12"/>
  <c r="G15" i="12" s="1"/>
  <c r="F16" i="12"/>
  <c r="G16" i="12" s="1"/>
  <c r="F17" i="12"/>
  <c r="G17" i="12" s="1"/>
  <c r="F18" i="12"/>
  <c r="G18" i="12" s="1"/>
  <c r="F19" i="12"/>
  <c r="G19" i="12" s="1"/>
  <c r="F20" i="12"/>
  <c r="G20" i="12" s="1"/>
  <c r="F21" i="12"/>
  <c r="G21" i="12" s="1"/>
  <c r="F22" i="12"/>
  <c r="G22" i="12" s="1"/>
  <c r="F23" i="12"/>
  <c r="G23" i="12" s="1"/>
  <c r="F24" i="12"/>
  <c r="F25" i="12"/>
  <c r="G25" i="12" s="1"/>
  <c r="F26" i="12"/>
  <c r="G26" i="12" s="1"/>
  <c r="F27" i="12"/>
  <c r="G27" i="12" s="1"/>
  <c r="F28" i="12"/>
  <c r="G28" i="12" s="1"/>
  <c r="F29" i="12"/>
  <c r="F30" i="12"/>
  <c r="G30" i="12" s="1"/>
  <c r="F31" i="12"/>
  <c r="G31" i="12" s="1"/>
  <c r="F32" i="12"/>
  <c r="G32" i="12" s="1"/>
  <c r="F33" i="12"/>
  <c r="G33" i="12" s="1"/>
  <c r="F34" i="12"/>
  <c r="G34" i="12" s="1"/>
  <c r="F35" i="12"/>
  <c r="G35" i="12" s="1"/>
  <c r="F36" i="12"/>
  <c r="F37" i="12"/>
  <c r="G37" i="12" s="1"/>
  <c r="F38" i="12"/>
  <c r="G38" i="12" s="1"/>
  <c r="F39" i="12"/>
  <c r="G39" i="12" s="1"/>
  <c r="F40" i="12"/>
  <c r="G40" i="12" s="1"/>
  <c r="F41" i="12"/>
  <c r="G41" i="12" s="1"/>
  <c r="F42" i="12"/>
  <c r="G42" i="12" s="1"/>
  <c r="F43" i="12"/>
  <c r="G43" i="12" s="1"/>
  <c r="F44" i="12"/>
  <c r="G44" i="12" s="1"/>
  <c r="F2" i="12"/>
  <c r="G2" i="12" s="1"/>
  <c r="A3" i="12"/>
  <c r="C113" i="13" s="1"/>
  <c r="A4" i="12"/>
  <c r="A5" i="12"/>
  <c r="A6" i="12"/>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C281" i="13" s="1"/>
  <c r="A40" i="12"/>
  <c r="A41" i="12"/>
  <c r="A42" i="12"/>
  <c r="A43" i="12"/>
  <c r="A44" i="12"/>
  <c r="A2" i="12"/>
  <c r="C145" i="13" s="1"/>
  <c r="C8" i="13"/>
  <c r="C147" i="13"/>
  <c r="C129" i="13"/>
  <c r="C139" i="13"/>
  <c r="C117" i="13"/>
  <c r="C164" i="13" l="1"/>
  <c r="C115" i="13"/>
  <c r="C173" i="13"/>
  <c r="C135" i="13"/>
  <c r="C244" i="13"/>
  <c r="C71" i="13"/>
  <c r="C91" i="13"/>
  <c r="C18" i="13"/>
  <c r="C144" i="13"/>
  <c r="C128" i="13"/>
  <c r="C243" i="13"/>
  <c r="C219" i="13"/>
  <c r="C151" i="13"/>
  <c r="C132" i="13"/>
  <c r="C40" i="13"/>
  <c r="C163" i="13"/>
  <c r="C24" i="13"/>
  <c r="C178" i="13"/>
  <c r="C96" i="13"/>
  <c r="C205" i="13"/>
  <c r="C116" i="13"/>
  <c r="C89" i="13"/>
  <c r="C167" i="13"/>
  <c r="C22" i="13"/>
  <c r="C143" i="13"/>
  <c r="C138" i="13"/>
  <c r="C238" i="13"/>
  <c r="C146" i="13"/>
  <c r="C114" i="13"/>
  <c r="C202" i="13"/>
  <c r="C92" i="13"/>
  <c r="C154" i="13"/>
  <c r="C19" i="13"/>
  <c r="C28" i="13"/>
  <c r="C160" i="13"/>
  <c r="C153" i="13"/>
  <c r="C168" i="13"/>
  <c r="C292" i="13"/>
  <c r="C152" i="13"/>
  <c r="C222" i="13"/>
  <c r="C17" i="13"/>
  <c r="C161" i="13"/>
  <c r="C90" i="13"/>
  <c r="C169" i="13"/>
  <c r="C166" i="13"/>
  <c r="C140" i="13"/>
  <c r="C175" i="13"/>
  <c r="C148" i="13"/>
  <c r="C286" i="13"/>
  <c r="C172" i="13"/>
  <c r="C177" i="13"/>
  <c r="C49" i="13"/>
  <c r="C234" i="13"/>
  <c r="C196" i="13"/>
  <c r="C31" i="13"/>
  <c r="C182" i="13"/>
  <c r="C245" i="13"/>
  <c r="C253" i="13"/>
  <c r="C171" i="13"/>
  <c r="C185" i="13"/>
  <c r="C48" i="13"/>
  <c r="C269" i="13"/>
  <c r="C156" i="13"/>
  <c r="C190" i="13"/>
  <c r="C126" i="13"/>
  <c r="C120" i="13"/>
  <c r="C15" i="13"/>
  <c r="C293" i="13"/>
  <c r="C295" i="13"/>
  <c r="C100" i="13"/>
  <c r="C127" i="13"/>
  <c r="C104" i="13"/>
  <c r="C130" i="13"/>
  <c r="C131" i="13"/>
  <c r="C183" i="13"/>
  <c r="C294" i="13"/>
  <c r="C264" i="13"/>
  <c r="C103" i="13"/>
  <c r="C7" i="13"/>
  <c r="C47" i="13"/>
  <c r="C125" i="13"/>
  <c r="C287" i="13"/>
  <c r="C204" i="13"/>
  <c r="C122" i="13"/>
  <c r="C267" i="13"/>
  <c r="C38" i="13"/>
  <c r="C34" i="13"/>
  <c r="C248" i="13"/>
  <c r="C109" i="13"/>
  <c r="C72" i="13"/>
  <c r="C217" i="13"/>
  <c r="C266" i="13"/>
  <c r="C227" i="13"/>
  <c r="C184" i="13"/>
  <c r="C280" i="13"/>
  <c r="C4" i="13"/>
  <c r="C297" i="13"/>
  <c r="C241" i="13"/>
  <c r="C277" i="13"/>
  <c r="C14" i="13"/>
  <c r="C275" i="13"/>
  <c r="C290" i="13"/>
  <c r="C289" i="13"/>
  <c r="C11" i="13"/>
  <c r="C43" i="13"/>
  <c r="C99" i="13"/>
  <c r="C237" i="13"/>
  <c r="C87" i="13"/>
  <c r="C236" i="13"/>
  <c r="C74" i="13"/>
  <c r="C235" i="13"/>
  <c r="C97" i="13"/>
  <c r="C179" i="13"/>
  <c r="C198" i="13"/>
  <c r="C61" i="13"/>
  <c r="C107" i="13"/>
  <c r="C106" i="13"/>
  <c r="C80" i="13"/>
  <c r="C101" i="13"/>
  <c r="C284" i="13"/>
  <c r="C283" i="13"/>
  <c r="C282" i="13"/>
  <c r="C6" i="13"/>
  <c r="C108" i="13"/>
  <c r="C242" i="13"/>
  <c r="C83" i="13"/>
  <c r="C58" i="13"/>
  <c r="C79" i="13"/>
  <c r="C78" i="13"/>
  <c r="C77" i="13"/>
  <c r="C272" i="13"/>
  <c r="C228" i="13"/>
  <c r="C45" i="13"/>
  <c r="C279" i="13"/>
  <c r="C59" i="13"/>
  <c r="C56" i="13"/>
  <c r="C66" i="13"/>
  <c r="C261" i="13"/>
  <c r="C260" i="13"/>
  <c r="C259" i="13"/>
  <c r="C250" i="13"/>
  <c r="C84" i="13"/>
  <c r="C95" i="13"/>
  <c r="C142" i="13"/>
  <c r="C262" i="13"/>
  <c r="C37" i="13"/>
  <c r="C12" i="13"/>
  <c r="C33" i="13"/>
  <c r="C112" i="13"/>
  <c r="C98" i="13"/>
  <c r="C247" i="13"/>
  <c r="C210" i="13"/>
  <c r="C94" i="13"/>
  <c r="C299" i="13"/>
  <c r="C220" i="13"/>
  <c r="C276" i="13"/>
  <c r="C274" i="13"/>
  <c r="C32" i="13"/>
  <c r="C226" i="13"/>
  <c r="C225" i="13"/>
  <c r="C85" i="13"/>
  <c r="C186" i="13"/>
  <c r="C207" i="13"/>
  <c r="C221" i="13"/>
  <c r="C278" i="13"/>
  <c r="C36" i="13"/>
  <c r="C197" i="13"/>
  <c r="C239" i="13"/>
  <c r="C256" i="13"/>
  <c r="C232" i="13"/>
  <c r="C254" i="13"/>
  <c r="C230" i="13"/>
  <c r="C158" i="13"/>
  <c r="C10" i="13"/>
  <c r="C65" i="13"/>
  <c r="C213" i="13"/>
  <c r="C64" i="13"/>
  <c r="C212" i="13"/>
  <c r="C51" i="13"/>
  <c r="C211" i="13"/>
  <c r="C73" i="13"/>
  <c r="C246" i="13"/>
  <c r="C176" i="13"/>
  <c r="C39" i="13"/>
  <c r="C70" i="13"/>
  <c r="C44" i="13"/>
  <c r="C271" i="13"/>
  <c r="C13" i="13"/>
  <c r="C23" i="13"/>
  <c r="C141" i="13"/>
  <c r="C268" i="13"/>
  <c r="C265" i="13"/>
  <c r="C119" i="13"/>
  <c r="C180" i="13"/>
  <c r="C233" i="13"/>
  <c r="C208" i="13"/>
  <c r="C285" i="13"/>
  <c r="C53" i="13"/>
  <c r="C201" i="13"/>
  <c r="C52" i="13"/>
  <c r="C200" i="13"/>
  <c r="C41" i="13"/>
  <c r="C199" i="13"/>
  <c r="C62" i="13"/>
  <c r="C76" i="13"/>
  <c r="C165" i="13"/>
  <c r="C27" i="13"/>
  <c r="C67" i="13"/>
  <c r="C81" i="13"/>
  <c r="C102" i="13"/>
  <c r="C134" i="13"/>
  <c r="C68" i="13"/>
  <c r="C82" i="13"/>
  <c r="C57" i="13"/>
  <c r="C123" i="13"/>
  <c r="C270" i="13"/>
  <c r="C133" i="13"/>
  <c r="C296" i="13"/>
  <c r="C150" i="13"/>
  <c r="C124" i="13"/>
  <c r="C105" i="13"/>
  <c r="C162" i="13"/>
  <c r="C69" i="13"/>
  <c r="C60" i="13"/>
  <c r="C20" i="13"/>
  <c r="C35" i="13"/>
  <c r="C55" i="13"/>
  <c r="C136" i="13"/>
  <c r="C111" i="13"/>
  <c r="C110" i="13"/>
  <c r="C121" i="13"/>
  <c r="C223" i="13"/>
  <c r="C229" i="13"/>
  <c r="C21" i="13"/>
  <c r="C298" i="13"/>
  <c r="C291" i="13"/>
  <c r="C54" i="13"/>
  <c r="C249" i="13"/>
  <c r="C86" i="13"/>
  <c r="C214" i="13"/>
  <c r="C26" i="13"/>
  <c r="C263" i="13"/>
  <c r="C216" i="13"/>
  <c r="C257" i="13"/>
  <c r="C255" i="13"/>
  <c r="C170" i="13"/>
  <c r="C88" i="13"/>
  <c r="C75" i="13"/>
  <c r="C63" i="13"/>
  <c r="C224" i="13"/>
  <c r="C157" i="13"/>
  <c r="C174" i="13"/>
  <c r="C288" i="13"/>
  <c r="C93" i="13"/>
  <c r="C206" i="13"/>
  <c r="C203" i="13"/>
  <c r="C258" i="13"/>
  <c r="C209" i="13"/>
  <c r="C218" i="13"/>
  <c r="C215" i="13"/>
  <c r="C231" i="13"/>
  <c r="C149" i="13"/>
  <c r="C251" i="13"/>
  <c r="C118" i="13"/>
  <c r="C25" i="13"/>
  <c r="C181" i="13"/>
  <c r="C240" i="13"/>
  <c r="C46" i="13"/>
  <c r="C159" i="13"/>
  <c r="C195" i="13"/>
  <c r="C194" i="13"/>
  <c r="C193" i="13"/>
  <c r="C192" i="13"/>
  <c r="C191" i="13"/>
  <c r="C137" i="13"/>
  <c r="C273" i="13"/>
  <c r="C42" i="13"/>
  <c r="C189" i="13"/>
  <c r="C30" i="13"/>
  <c r="C188" i="13"/>
  <c r="C29" i="13"/>
  <c r="C187" i="13"/>
  <c r="C50" i="13"/>
  <c r="C9" i="13"/>
  <c r="C155" i="13"/>
  <c r="C5" i="13"/>
  <c r="C16" i="13"/>
  <c r="C252" i="13"/>
  <c r="AF84" i="13"/>
  <c r="AG84" i="13" s="1"/>
  <c r="AF230" i="13"/>
  <c r="AG230" i="13" s="1"/>
  <c r="AF109" i="13"/>
  <c r="AG109" i="13" s="1"/>
  <c r="AF140" i="13"/>
  <c r="AF116" i="13"/>
  <c r="AG116" i="13" s="1"/>
  <c r="AF43" i="13"/>
  <c r="AG43" i="13" s="1"/>
  <c r="AF249" i="13"/>
  <c r="AG249" i="13" s="1"/>
  <c r="AF211" i="13"/>
  <c r="AG211" i="13" s="1"/>
  <c r="AF187" i="13"/>
  <c r="AG187" i="13" s="1"/>
  <c r="AF163" i="13"/>
  <c r="AG163" i="13" s="1"/>
  <c r="AF15" i="13"/>
  <c r="AG15" i="13" s="1"/>
  <c r="AF156" i="13"/>
  <c r="AG156" i="13" s="1"/>
  <c r="AF273" i="13"/>
  <c r="AG273" i="13" s="1"/>
  <c r="AF261" i="13"/>
  <c r="AG261" i="13" s="1"/>
  <c r="AF248" i="13"/>
  <c r="AG248" i="13" s="1"/>
  <c r="AF234" i="13"/>
  <c r="AG234" i="13" s="1"/>
  <c r="AF223" i="13"/>
  <c r="AG223" i="13" s="1"/>
  <c r="AF210" i="13"/>
  <c r="AG210" i="13" s="1"/>
  <c r="AF198" i="13"/>
  <c r="AG198" i="13" s="1"/>
  <c r="AF186" i="13"/>
  <c r="AG186" i="13" s="1"/>
  <c r="AF175" i="13"/>
  <c r="AG175" i="13" s="1"/>
  <c r="AF162" i="13"/>
  <c r="AG162" i="13" s="1"/>
  <c r="AF33" i="13"/>
  <c r="AG33" i="13" s="1"/>
  <c r="AF260" i="13"/>
  <c r="AG260" i="13" s="1"/>
  <c r="AF209" i="13"/>
  <c r="AG209" i="13" s="1"/>
  <c r="AF197" i="13"/>
  <c r="AG197" i="13" s="1"/>
  <c r="AF161" i="13"/>
  <c r="AG161" i="13" s="1"/>
  <c r="AF128" i="13"/>
  <c r="AG128" i="13" s="1"/>
  <c r="AF103" i="13"/>
  <c r="AG103" i="13" s="1"/>
  <c r="AF91" i="13"/>
  <c r="AG91" i="13" s="1"/>
  <c r="AF67" i="13"/>
  <c r="AG67" i="13" s="1"/>
  <c r="AF55" i="13"/>
  <c r="AG55" i="13" s="1"/>
  <c r="AF31" i="13"/>
  <c r="AG31" i="13" s="1"/>
  <c r="AF102" i="13"/>
  <c r="AG102" i="13" s="1"/>
  <c r="AF54" i="13"/>
  <c r="AG54" i="13" s="1"/>
  <c r="AF286" i="13"/>
  <c r="AG286" i="13" s="1"/>
  <c r="AF262" i="13"/>
  <c r="AG262" i="13" s="1"/>
  <c r="AF235" i="13"/>
  <c r="AG235" i="13" s="1"/>
  <c r="AF224" i="13"/>
  <c r="AG224" i="13" s="1"/>
  <c r="AF199" i="13"/>
  <c r="AG199" i="13" s="1"/>
  <c r="AF101" i="13"/>
  <c r="AG101" i="13" s="1"/>
  <c r="AF108" i="13"/>
  <c r="AG108" i="13" s="1"/>
  <c r="AF48" i="13"/>
  <c r="AG48" i="13" s="1"/>
  <c r="AF298" i="13"/>
  <c r="AG298" i="13" s="1"/>
  <c r="AF266" i="13"/>
  <c r="AG266" i="13" s="1"/>
  <c r="AF245" i="13"/>
  <c r="AG245" i="13" s="1"/>
  <c r="AF89" i="13"/>
  <c r="AG89" i="13" s="1"/>
  <c r="AF181" i="13"/>
  <c r="AG181" i="13" s="1"/>
  <c r="AF60" i="13"/>
  <c r="AG60" i="13" s="1"/>
  <c r="AF291" i="13"/>
  <c r="AG291" i="13" s="1"/>
  <c r="AF144" i="13"/>
  <c r="AG144" i="13" s="1"/>
  <c r="AF120" i="13"/>
  <c r="AG120" i="13" s="1"/>
  <c r="AF95" i="13"/>
  <c r="AG95" i="13" s="1"/>
  <c r="AF83" i="13"/>
  <c r="AG83" i="13" s="1"/>
  <c r="AF59" i="13"/>
  <c r="AG59" i="13" s="1"/>
  <c r="AF35" i="13"/>
  <c r="AG35" i="13" s="1"/>
  <c r="AF9" i="13"/>
  <c r="AG9" i="13" s="1"/>
  <c r="AF277" i="13"/>
  <c r="AG277" i="13" s="1"/>
  <c r="AF253" i="13"/>
  <c r="AG253" i="13" s="1"/>
  <c r="AF238" i="13"/>
  <c r="AG238" i="13" s="1"/>
  <c r="AF214" i="13"/>
  <c r="AG214" i="13" s="1"/>
  <c r="AF190" i="13"/>
  <c r="AG190" i="13" s="1"/>
  <c r="AF166" i="13"/>
  <c r="AG166" i="13" s="1"/>
  <c r="AF97" i="13"/>
  <c r="AG97" i="13" s="1"/>
  <c r="AF27" i="13"/>
  <c r="AG27" i="13" s="1"/>
  <c r="AF12" i="13"/>
  <c r="AG12" i="13" s="1"/>
  <c r="AF172" i="13"/>
  <c r="AG172" i="13" s="1"/>
  <c r="AF73" i="13"/>
  <c r="AG73" i="13" s="1"/>
  <c r="AF61" i="13"/>
  <c r="AF132" i="13"/>
  <c r="AG132" i="13" s="1"/>
  <c r="AF71" i="13"/>
  <c r="AG71" i="13" s="1"/>
  <c r="AF23" i="13"/>
  <c r="AG23" i="13" s="1"/>
  <c r="AF70" i="13"/>
  <c r="AG70" i="13" s="1"/>
  <c r="AF265" i="13"/>
  <c r="AG265" i="13" s="1"/>
  <c r="AF202" i="13"/>
  <c r="AG202" i="13" s="1"/>
  <c r="AF147" i="13"/>
  <c r="AG147" i="13" s="1"/>
  <c r="AF145" i="13"/>
  <c r="AG145" i="13" s="1"/>
  <c r="AF96" i="13"/>
  <c r="AG96" i="13" s="1"/>
  <c r="AF72" i="13"/>
  <c r="AG72" i="13" s="1"/>
  <c r="AF36" i="13"/>
  <c r="AG36" i="13" s="1"/>
  <c r="AF24" i="13"/>
  <c r="AG24" i="13" s="1"/>
  <c r="AF10" i="13"/>
  <c r="AG10" i="13" s="1"/>
  <c r="AF294" i="13"/>
  <c r="AG294" i="13" s="1"/>
  <c r="AF22" i="13"/>
  <c r="AG22" i="13" s="1"/>
  <c r="AF264" i="13"/>
  <c r="AG264" i="13" s="1"/>
  <c r="AF201" i="13"/>
  <c r="AG201" i="13" s="1"/>
  <c r="AF142" i="13"/>
  <c r="AG142" i="13" s="1"/>
  <c r="AF118" i="13"/>
  <c r="AG118" i="13" s="1"/>
  <c r="AF81" i="13"/>
  <c r="AG81" i="13" s="1"/>
  <c r="AF290" i="13"/>
  <c r="AG290" i="13" s="1"/>
  <c r="AF278" i="13"/>
  <c r="AG278" i="13" s="1"/>
  <c r="AF254" i="13"/>
  <c r="AG254" i="13" s="1"/>
  <c r="AF227" i="13"/>
  <c r="AG227" i="13" s="1"/>
  <c r="AF263" i="13"/>
  <c r="AG263" i="13" s="1"/>
  <c r="AF129" i="13"/>
  <c r="AG129" i="13" s="1"/>
  <c r="AF92" i="13"/>
  <c r="AG92" i="13" s="1"/>
  <c r="AF221" i="13"/>
  <c r="AG221" i="13" s="1"/>
  <c r="AF125" i="13"/>
  <c r="AF88" i="13"/>
  <c r="AG88" i="13" s="1"/>
  <c r="AF52" i="13"/>
  <c r="AG52" i="13" s="1"/>
  <c r="AF274" i="13"/>
  <c r="AG274" i="13" s="1"/>
  <c r="AF176" i="13"/>
  <c r="AG176" i="13" s="1"/>
  <c r="AF153" i="13"/>
  <c r="AG153" i="13" s="1"/>
  <c r="AF79" i="13"/>
  <c r="AG79" i="13" s="1"/>
  <c r="AF159" i="13"/>
  <c r="AG159" i="13" s="1"/>
  <c r="AF148" i="13"/>
  <c r="AF136" i="13"/>
  <c r="AG136" i="13" s="1"/>
  <c r="AF90" i="13"/>
  <c r="AG90" i="13" s="1"/>
  <c r="AF66" i="13"/>
  <c r="AG66" i="13" s="1"/>
  <c r="G29" i="12"/>
  <c r="AF160" i="13"/>
  <c r="AG160" i="13" s="1"/>
  <c r="AF100" i="13"/>
  <c r="AG100" i="13" s="1"/>
  <c r="AF28" i="13"/>
  <c r="AG28" i="13" s="1"/>
  <c r="AF189" i="13"/>
  <c r="AG189" i="13" s="1"/>
  <c r="AF7" i="13"/>
  <c r="AG7" i="13" s="1"/>
  <c r="AF270" i="13"/>
  <c r="AG270" i="13" s="1"/>
  <c r="AF138" i="13"/>
  <c r="AG138" i="13" s="1"/>
  <c r="AF299" i="13"/>
  <c r="AG299" i="13" s="1"/>
  <c r="AF250" i="13"/>
  <c r="AG250" i="13" s="1"/>
  <c r="AF200" i="13"/>
  <c r="AG200" i="13" s="1"/>
  <c r="AF287" i="13"/>
  <c r="AG287" i="13" s="1"/>
  <c r="G24" i="12"/>
  <c r="AF99" i="13"/>
  <c r="AG99" i="13" s="1"/>
  <c r="AF63" i="13"/>
  <c r="AG63" i="13" s="1"/>
  <c r="AF13" i="13"/>
  <c r="AG13" i="13" s="1"/>
  <c r="AF68" i="13"/>
  <c r="AG68" i="13" s="1"/>
  <c r="AF284" i="13"/>
  <c r="AG284" i="13" s="1"/>
  <c r="AF233" i="13"/>
  <c r="AG233" i="13" s="1"/>
  <c r="AF114" i="13"/>
  <c r="AG114" i="13" s="1"/>
  <c r="AF65" i="13"/>
  <c r="AG65" i="13" s="1"/>
  <c r="AF123" i="13"/>
  <c r="AG123" i="13" s="1"/>
  <c r="AF98" i="13"/>
  <c r="AF86" i="13"/>
  <c r="AG86" i="13" s="1"/>
  <c r="AF74" i="13"/>
  <c r="AG74" i="13" s="1"/>
  <c r="AF50" i="13"/>
  <c r="AG50" i="13" s="1"/>
  <c r="AF271" i="13"/>
  <c r="AG271" i="13" s="1"/>
  <c r="AF149" i="13"/>
  <c r="AG149" i="13" s="1"/>
  <c r="AF64" i="13"/>
  <c r="AG64" i="13" s="1"/>
  <c r="AF40" i="13"/>
  <c r="AG40" i="13" s="1"/>
  <c r="AF14" i="13"/>
  <c r="AG14" i="13" s="1"/>
  <c r="AF85" i="13"/>
  <c r="AG85" i="13" s="1"/>
  <c r="AF174" i="13"/>
  <c r="AG174" i="13" s="1"/>
  <c r="AF93" i="13"/>
  <c r="AG93" i="13" s="1"/>
  <c r="AF229" i="13"/>
  <c r="AG229" i="13" s="1"/>
  <c r="AF157" i="13"/>
  <c r="AG157" i="13" s="1"/>
  <c r="AF134" i="13"/>
  <c r="AG134" i="13" s="1"/>
  <c r="AF122" i="13"/>
  <c r="AG122" i="13" s="1"/>
  <c r="AF37" i="13"/>
  <c r="AG37" i="13" s="1"/>
  <c r="AF25" i="13"/>
  <c r="AG25" i="13" s="1"/>
  <c r="AF11" i="13"/>
  <c r="AG11" i="13" s="1"/>
  <c r="AF258" i="13"/>
  <c r="AG258" i="13" s="1"/>
  <c r="AF220" i="13"/>
  <c r="AG220" i="13" s="1"/>
  <c r="AF183" i="13"/>
  <c r="AG183" i="13" s="1"/>
  <c r="AF239" i="13"/>
  <c r="AG239" i="13" s="1"/>
  <c r="AF215" i="13"/>
  <c r="AG215" i="13" s="1"/>
  <c r="AF191" i="13"/>
  <c r="AG191" i="13" s="1"/>
  <c r="AF179" i="13"/>
  <c r="AG179" i="13" s="1"/>
  <c r="AF167" i="13"/>
  <c r="AG167" i="13" s="1"/>
  <c r="AF275" i="13"/>
  <c r="AG275" i="13" s="1"/>
  <c r="AF212" i="13"/>
  <c r="AG212" i="13" s="1"/>
  <c r="AF188" i="13"/>
  <c r="AG188" i="13" s="1"/>
  <c r="AF288" i="13"/>
  <c r="AG288" i="13" s="1"/>
  <c r="AF47" i="13"/>
  <c r="AG47" i="13" s="1"/>
  <c r="AF246" i="13"/>
  <c r="AG246" i="13" s="1"/>
  <c r="AF112" i="13"/>
  <c r="AG112" i="13" s="1"/>
  <c r="AF87" i="13"/>
  <c r="AG87" i="13" s="1"/>
  <c r="AF75" i="13"/>
  <c r="AG75" i="13" s="1"/>
  <c r="AF51" i="13"/>
  <c r="AG51" i="13" s="1"/>
  <c r="AF39" i="13"/>
  <c r="AG39" i="13" s="1"/>
  <c r="AF296" i="13"/>
  <c r="AG296" i="13" s="1"/>
  <c r="AF152" i="13"/>
  <c r="AG152" i="13" s="1"/>
  <c r="AF139" i="13"/>
  <c r="AG139" i="13" s="1"/>
  <c r="AF127" i="13"/>
  <c r="AG127" i="13" s="1"/>
  <c r="AF115" i="13"/>
  <c r="AG115" i="13" s="1"/>
  <c r="AF78" i="13"/>
  <c r="AG78" i="13" s="1"/>
  <c r="AF42" i="13"/>
  <c r="AG42" i="13" s="1"/>
  <c r="AF30" i="13"/>
  <c r="AG30" i="13" s="1"/>
  <c r="AF17" i="13"/>
  <c r="AG17" i="13" s="1"/>
  <c r="AF242" i="13"/>
  <c r="AG242" i="13" s="1"/>
  <c r="AF219" i="13"/>
  <c r="AG219" i="13" s="1"/>
  <c r="AF206" i="13"/>
  <c r="AG206" i="13" s="1"/>
  <c r="AF194" i="13"/>
  <c r="AG194" i="13" s="1"/>
  <c r="AF182" i="13"/>
  <c r="AG182" i="13" s="1"/>
  <c r="AF170" i="13"/>
  <c r="AG170" i="13" s="1"/>
  <c r="AF158" i="13"/>
  <c r="AG158" i="13" s="1"/>
  <c r="AF295" i="13"/>
  <c r="AG295" i="13" s="1"/>
  <c r="AF272" i="13"/>
  <c r="AG272" i="13" s="1"/>
  <c r="AF247" i="13"/>
  <c r="AG247" i="13" s="1"/>
  <c r="AF222" i="13"/>
  <c r="AG222" i="13" s="1"/>
  <c r="AF185" i="13"/>
  <c r="AG185" i="13" s="1"/>
  <c r="AF173" i="13"/>
  <c r="AG173" i="13" s="1"/>
  <c r="AF126" i="13"/>
  <c r="AG126" i="13" s="1"/>
  <c r="AF77" i="13"/>
  <c r="AG77" i="13" s="1"/>
  <c r="AF292" i="13"/>
  <c r="AG292" i="13" s="1"/>
  <c r="AF268" i="13"/>
  <c r="AG268" i="13" s="1"/>
  <c r="AF169" i="13"/>
  <c r="AG169" i="13" s="1"/>
  <c r="AF281" i="13"/>
  <c r="AG281" i="13" s="1"/>
  <c r="AF225" i="13"/>
  <c r="AG225" i="13" s="1"/>
  <c r="AF154" i="13"/>
  <c r="AG154" i="13" s="1"/>
  <c r="AF104" i="13"/>
  <c r="AG104" i="13" s="1"/>
  <c r="AF69" i="13"/>
  <c r="AG69" i="13" s="1"/>
  <c r="AF56" i="13"/>
  <c r="AG56" i="13" s="1"/>
  <c r="AF32" i="13"/>
  <c r="AG32" i="13" s="1"/>
  <c r="AF19" i="13"/>
  <c r="AG19" i="13" s="1"/>
  <c r="AF6" i="13"/>
  <c r="AG6" i="13" s="1"/>
  <c r="AF267" i="13"/>
  <c r="AG267" i="13" s="1"/>
  <c r="AF240" i="13"/>
  <c r="AG240" i="13" s="1"/>
  <c r="AF216" i="13"/>
  <c r="AG216" i="13" s="1"/>
  <c r="AF180" i="13"/>
  <c r="AG180" i="13" s="1"/>
  <c r="AF217" i="13"/>
  <c r="AF293" i="13"/>
  <c r="AG293" i="13" s="1"/>
  <c r="AF251" i="13"/>
  <c r="AG251" i="13" s="1"/>
  <c r="AF213" i="13"/>
  <c r="AG213" i="13" s="1"/>
  <c r="AF155" i="13"/>
  <c r="AG155" i="13" s="1"/>
  <c r="AF119" i="13"/>
  <c r="AG119" i="13" s="1"/>
  <c r="AF82" i="13"/>
  <c r="AG82" i="13" s="1"/>
  <c r="AF46" i="13"/>
  <c r="AG46" i="13" s="1"/>
  <c r="AF8" i="13"/>
  <c r="AG8" i="13" s="1"/>
  <c r="AF18" i="13"/>
  <c r="AG18" i="13" s="1"/>
  <c r="AF226" i="13"/>
  <c r="AF178" i="13"/>
  <c r="AG178" i="13" s="1"/>
  <c r="AF143" i="13"/>
  <c r="AG143" i="13" s="1"/>
  <c r="AF107" i="13"/>
  <c r="AG107" i="13" s="1"/>
  <c r="AF21" i="13"/>
  <c r="AG21" i="13" s="1"/>
  <c r="AF276" i="13"/>
  <c r="AF237" i="13"/>
  <c r="AF165" i="13"/>
  <c r="AF131" i="13"/>
  <c r="AG131" i="13" s="1"/>
  <c r="AF94" i="13"/>
  <c r="AG94" i="13" s="1"/>
  <c r="AF58" i="13"/>
  <c r="AG58" i="13" s="1"/>
  <c r="AF34" i="13"/>
  <c r="AG34" i="13" s="1"/>
  <c r="AF5" i="13"/>
  <c r="AG5" i="13" s="1"/>
  <c r="AF285" i="13"/>
  <c r="AG285" i="13" s="1"/>
  <c r="G36" i="12"/>
  <c r="AF280" i="13"/>
  <c r="AG280" i="13" s="1"/>
  <c r="AF256" i="13"/>
  <c r="AG256" i="13" s="1"/>
  <c r="AF218" i="13"/>
  <c r="AG218" i="13" s="1"/>
  <c r="F49" i="12"/>
  <c r="AF4" i="13"/>
  <c r="AF283" i="13"/>
  <c r="AG283" i="13" s="1"/>
  <c r="AF259" i="13"/>
  <c r="AG259" i="13" s="1"/>
  <c r="AF244" i="13"/>
  <c r="AG244" i="13" s="1"/>
  <c r="AF232" i="13"/>
  <c r="AF208" i="13"/>
  <c r="AG208" i="13" s="1"/>
  <c r="AF196" i="13"/>
  <c r="AF184" i="13"/>
  <c r="AG184" i="13" s="1"/>
  <c r="AF151" i="13"/>
  <c r="AG151" i="13" s="1"/>
  <c r="AF53" i="13"/>
  <c r="AG53" i="13" s="1"/>
  <c r="AF41" i="13"/>
  <c r="AG41" i="13" s="1"/>
  <c r="AF29" i="13"/>
  <c r="AG29" i="13" s="1"/>
  <c r="AF282" i="13"/>
  <c r="AG282" i="13" s="1"/>
  <c r="AF231" i="13"/>
  <c r="AG231" i="13" s="1"/>
  <c r="AF207" i="13"/>
  <c r="AG207" i="13" s="1"/>
  <c r="AF195" i="13"/>
  <c r="AG195" i="13" s="1"/>
  <c r="AF171" i="13"/>
  <c r="AF137" i="13"/>
  <c r="AG137" i="13" s="1"/>
  <c r="AF269" i="13"/>
  <c r="AG269" i="13" s="1"/>
  <c r="AF257" i="13"/>
  <c r="AG257" i="13" s="1"/>
  <c r="AF297" i="13"/>
  <c r="AG297" i="13" s="1"/>
  <c r="AF241" i="13"/>
  <c r="AG241" i="13" s="1"/>
  <c r="AF205" i="13"/>
  <c r="AG205" i="13" s="1"/>
  <c r="AF135" i="13"/>
  <c r="AF111" i="13"/>
  <c r="AG111" i="13" s="1"/>
  <c r="AF62" i="13"/>
  <c r="AG62" i="13" s="1"/>
  <c r="AF26" i="13"/>
  <c r="AG26" i="13" s="1"/>
  <c r="AF279" i="13"/>
  <c r="AG279" i="13" s="1"/>
  <c r="AF228" i="13"/>
  <c r="AG228" i="13" s="1"/>
  <c r="AF192" i="13"/>
  <c r="AG192" i="13" s="1"/>
  <c r="AF168" i="13"/>
  <c r="AG168" i="13" s="1"/>
  <c r="AF146" i="13"/>
  <c r="AG146" i="13" s="1"/>
  <c r="AF243" i="13"/>
  <c r="AG243" i="13" s="1"/>
  <c r="AF113" i="13"/>
  <c r="AF76" i="13"/>
  <c r="AG76" i="13" s="1"/>
  <c r="AF252" i="13"/>
  <c r="AG252" i="13" s="1"/>
  <c r="AF193" i="13"/>
  <c r="AF38" i="13"/>
  <c r="AG38" i="13" s="1"/>
  <c r="AF255" i="13"/>
  <c r="AF204" i="13"/>
  <c r="AG204" i="13" s="1"/>
  <c r="AF110" i="13"/>
  <c r="AG110" i="13" s="1"/>
  <c r="AF203" i="13"/>
  <c r="AF133" i="13"/>
  <c r="AG133" i="13" s="1"/>
  <c r="AF121" i="13"/>
  <c r="AG121" i="13" s="1"/>
  <c r="AF49" i="13"/>
  <c r="AG49" i="13" s="1"/>
  <c r="AF177" i="13"/>
  <c r="AG177" i="13" s="1"/>
  <c r="AF164" i="13"/>
  <c r="AG164" i="13" s="1"/>
  <c r="AF130" i="13"/>
  <c r="AG130" i="13" s="1"/>
  <c r="AF106" i="13"/>
  <c r="AG106" i="13" s="1"/>
  <c r="AF57" i="13"/>
  <c r="AG57" i="13" s="1"/>
  <c r="AF45" i="13"/>
  <c r="AG45" i="13" s="1"/>
  <c r="AF20" i="13"/>
  <c r="AG20" i="13" s="1"/>
  <c r="AF236" i="13"/>
  <c r="AG236" i="13" s="1"/>
  <c r="AF141" i="13"/>
  <c r="AF117" i="13"/>
  <c r="AG117" i="13" s="1"/>
  <c r="AF80" i="13"/>
  <c r="AG80" i="13" s="1"/>
  <c r="AF44" i="13"/>
  <c r="AG44" i="13" s="1"/>
  <c r="AF289" i="13"/>
  <c r="AG289" i="13" s="1"/>
  <c r="AG61" i="13" l="1"/>
  <c r="F11" i="14"/>
  <c r="AG125" i="13"/>
  <c r="F19" i="14"/>
  <c r="F15" i="14"/>
  <c r="F44" i="14"/>
  <c r="F41" i="14"/>
  <c r="F7" i="14"/>
  <c r="F43" i="14"/>
  <c r="F10" i="14"/>
  <c r="F30" i="14"/>
  <c r="AG98" i="13"/>
  <c r="F14" i="14"/>
  <c r="F35" i="14"/>
  <c r="F13" i="14"/>
  <c r="F26" i="14"/>
  <c r="F9" i="14"/>
  <c r="F4" i="14"/>
  <c r="F23" i="14"/>
  <c r="F12" i="14"/>
  <c r="F27" i="14"/>
  <c r="AG237" i="13"/>
  <c r="F36" i="14"/>
  <c r="F33" i="14"/>
  <c r="AG226" i="13"/>
  <c r="F39" i="14"/>
  <c r="AG255" i="13"/>
  <c r="AG171" i="13"/>
  <c r="F25" i="14"/>
  <c r="F34" i="14"/>
  <c r="AG232" i="13"/>
  <c r="AG276" i="13"/>
  <c r="F42" i="14"/>
  <c r="F20" i="14"/>
  <c r="F22" i="14"/>
  <c r="AG193" i="13"/>
  <c r="F28" i="14"/>
  <c r="F8" i="14"/>
  <c r="F45" i="14"/>
  <c r="F21" i="14"/>
  <c r="AG4" i="13"/>
  <c r="F3" i="14"/>
  <c r="F38" i="14"/>
  <c r="F6" i="14"/>
  <c r="AG113" i="13"/>
  <c r="F17" i="14"/>
  <c r="AG203" i="13"/>
  <c r="F31" i="14"/>
  <c r="F37" i="14"/>
  <c r="F16" i="14"/>
  <c r="F5" i="14"/>
  <c r="AG196" i="13"/>
  <c r="F29" i="14"/>
  <c r="AG165" i="13"/>
  <c r="F24" i="14"/>
  <c r="AG217" i="13"/>
  <c r="F32" i="14"/>
  <c r="F40" i="14"/>
  <c r="F1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Ilona Cible</author>
  </authors>
  <commentList>
    <comment ref="AL6" authorId="0" shapeId="0" xr:uid="{7E751B35-2D15-44E5-82F0-6C245BF5C63C}">
      <text>
        <r>
          <rPr>
            <b/>
            <sz val="9"/>
            <color indexed="81"/>
            <rFont val="Tahoma"/>
            <family val="2"/>
            <charset val="186"/>
          </rPr>
          <t xml:space="preserve">valdes regl.- </t>
        </r>
        <r>
          <rPr>
            <sz val="9"/>
            <color indexed="81"/>
            <rFont val="Tahoma"/>
            <family val="2"/>
            <charset val="186"/>
          </rPr>
          <t xml:space="preserve">https://rnparvaldnieks.lv/wp-content/uploads/2021/09/Valdes-reglaments.pdf
</t>
        </r>
        <r>
          <rPr>
            <b/>
            <sz val="9"/>
            <color indexed="81"/>
            <rFont val="Tahoma"/>
            <family val="2"/>
            <charset val="186"/>
          </rPr>
          <t xml:space="preserve">padomes regl.- </t>
        </r>
        <r>
          <rPr>
            <sz val="9"/>
            <color indexed="81"/>
            <rFont val="Tahoma"/>
            <family val="2"/>
            <charset val="186"/>
          </rPr>
          <t>https://rnparvaldnieks.lv/wp-content/uploads/2022/02/RNP-padomes-reglaments-29.04.2021-.docx</t>
        </r>
      </text>
    </comment>
    <comment ref="AO6" authorId="0" shapeId="0" xr:uid="{45DF7195-E105-451D-9F6B-EC695D51F49B}">
      <text>
        <r>
          <rPr>
            <b/>
            <sz val="9"/>
            <color indexed="81"/>
            <rFont val="Tahoma"/>
            <family val="2"/>
            <charset val="186"/>
          </rPr>
          <t xml:space="preserve">atalgojuma pol.- </t>
        </r>
        <r>
          <rPr>
            <sz val="9"/>
            <color indexed="81"/>
            <rFont val="Tahoma"/>
            <family val="2"/>
            <charset val="186"/>
          </rPr>
          <t>https://rnparvaldnieks.lv/wp-content/uploads/2021/09/Atalgojuma-un-darbinieku-atlases-politika.pdf</t>
        </r>
        <r>
          <rPr>
            <b/>
            <sz val="9"/>
            <color indexed="81"/>
            <rFont val="Tahoma"/>
            <family val="2"/>
            <charset val="186"/>
          </rPr>
          <t xml:space="preserve">
vadības atalg.-</t>
        </r>
        <r>
          <rPr>
            <sz val="9"/>
            <color indexed="81"/>
            <rFont val="Tahoma"/>
            <family val="2"/>
            <charset val="186"/>
          </rPr>
          <t>https://rnparvaldnieks.lv/wp-content/uploads/2023/07/Algas_valde_padome_07.2023.pdf</t>
        </r>
      </text>
    </comment>
    <comment ref="AO11" authorId="0" shapeId="0" xr:uid="{1845AA2E-1662-480B-AEDB-2D7EE7FDD393}">
      <text>
        <r>
          <rPr>
            <b/>
            <sz val="9"/>
            <color indexed="81"/>
            <rFont val="Tahoma"/>
            <family val="2"/>
            <charset val="186"/>
          </rPr>
          <t xml:space="preserve">Valdes atalg. - </t>
        </r>
        <r>
          <rPr>
            <sz val="9"/>
            <color indexed="81"/>
            <rFont val="Tahoma"/>
            <family val="2"/>
            <charset val="186"/>
          </rPr>
          <t>https://www.1slimnica.lv/lv/par-mums/finansu-informacija/valdes-atalgojums</t>
        </r>
      </text>
    </comment>
    <comment ref="AC14" authorId="0" shapeId="0" xr:uid="{D02A54D7-ED14-432E-B358-99E0E0D60E6D}">
      <text>
        <r>
          <rPr>
            <b/>
            <sz val="9"/>
            <color indexed="81"/>
            <rFont val="Tahoma"/>
            <family val="2"/>
            <charset val="186"/>
          </rPr>
          <t xml:space="preserve">Starpper. pārskati - </t>
        </r>
        <r>
          <rPr>
            <sz val="9"/>
            <color indexed="81"/>
            <rFont val="Tahoma"/>
            <family val="2"/>
            <charset val="186"/>
          </rPr>
          <t xml:space="preserve">http://www.dsiltumtikli.lv/lv/musu-klientiem/par-uznemumu/finansu-parskati-2018gads/
</t>
        </r>
        <r>
          <rPr>
            <b/>
            <sz val="9"/>
            <color indexed="81"/>
            <rFont val="Tahoma"/>
            <family val="2"/>
            <charset val="186"/>
          </rPr>
          <t>Auditēti gada pārsk.</t>
        </r>
        <r>
          <rPr>
            <sz val="9"/>
            <color indexed="81"/>
            <rFont val="Tahoma"/>
            <family val="2"/>
            <charset val="186"/>
          </rPr>
          <t xml:space="preserve"> - http://www.dsiltumtikli.lv/lv/musu-klientiem/par-uznemumu/gada-parskats/</t>
        </r>
      </text>
    </comment>
    <comment ref="AM14" authorId="0" shapeId="0" xr:uid="{BA220C07-7010-475C-94B4-FBE6F8FB0CAA}">
      <text>
        <r>
          <rPr>
            <b/>
            <sz val="9"/>
            <color indexed="81"/>
            <rFont val="Tahoma"/>
            <family val="2"/>
            <charset val="186"/>
          </rPr>
          <t xml:space="preserve">valdes loceklis - </t>
        </r>
        <r>
          <rPr>
            <sz val="9"/>
            <color indexed="81"/>
            <rFont val="Tahoma"/>
            <family val="2"/>
            <charset val="186"/>
          </rPr>
          <t xml:space="preserve">http://www.dsiltumtikli.lv/lv/musu-klientiem/par-uznemumu/valdes-locekla-cv/
</t>
        </r>
        <r>
          <rPr>
            <b/>
            <sz val="9"/>
            <color indexed="81"/>
            <rFont val="Tahoma"/>
            <family val="2"/>
            <charset val="186"/>
          </rPr>
          <t xml:space="preserve">padome - </t>
        </r>
        <r>
          <rPr>
            <sz val="9"/>
            <color indexed="81"/>
            <rFont val="Tahoma"/>
            <family val="2"/>
            <charset val="186"/>
          </rPr>
          <t>http://www.dsiltumtikli.lv/lv/musu-klientiem/par-uznemumu/padome/</t>
        </r>
      </text>
    </comment>
    <comment ref="AC16" authorId="0" shapeId="0" xr:uid="{4305D525-0811-4C2A-B31C-A6727EEB38F2}">
      <text>
        <r>
          <rPr>
            <b/>
            <sz val="9"/>
            <color indexed="81"/>
            <rFont val="Tahoma"/>
            <family val="2"/>
            <charset val="186"/>
          </rPr>
          <t xml:space="preserve">gada pārsk.- </t>
        </r>
        <r>
          <rPr>
            <sz val="9"/>
            <color indexed="81"/>
            <rFont val="Tahoma"/>
            <family val="2"/>
            <charset val="186"/>
          </rPr>
          <t xml:space="preserve">https://www.rs.lv/saturs/gada-parskati
</t>
        </r>
        <r>
          <rPr>
            <b/>
            <sz val="9"/>
            <color indexed="81"/>
            <rFont val="Tahoma"/>
            <family val="2"/>
            <charset val="186"/>
          </rPr>
          <t xml:space="preserve">starpper.pārsk.- </t>
        </r>
        <r>
          <rPr>
            <sz val="9"/>
            <color indexed="81"/>
            <rFont val="Tahoma"/>
            <family val="2"/>
            <charset val="186"/>
          </rPr>
          <t>https://www.rs.lv/saturs/parskati</t>
        </r>
      </text>
    </comment>
    <comment ref="AM16" authorId="0" shapeId="0" xr:uid="{688B289E-A427-48C7-BF51-B198C676B971}">
      <text>
        <r>
          <rPr>
            <b/>
            <sz val="9"/>
            <color indexed="81"/>
            <rFont val="Tahoma"/>
            <family val="2"/>
            <charset val="186"/>
          </rPr>
          <t xml:space="preserve">padome - </t>
        </r>
        <r>
          <rPr>
            <sz val="9"/>
            <color indexed="81"/>
            <rFont val="Tahoma"/>
            <family val="2"/>
            <charset val="186"/>
          </rPr>
          <t xml:space="preserve">https://www.rs.lv/saturs/padome
</t>
        </r>
        <r>
          <rPr>
            <b/>
            <sz val="9"/>
            <color indexed="81"/>
            <rFont val="Tahoma"/>
            <family val="2"/>
            <charset val="186"/>
          </rPr>
          <t xml:space="preserve">valde- </t>
        </r>
        <r>
          <rPr>
            <sz val="9"/>
            <color indexed="81"/>
            <rFont val="Tahoma"/>
            <family val="2"/>
            <charset val="186"/>
          </rPr>
          <t>https://www.rs.lv/saturs/valde</t>
        </r>
      </text>
    </comment>
  </commentList>
</comments>
</file>

<file path=xl/sharedStrings.xml><?xml version="1.0" encoding="utf-8"?>
<sst xmlns="http://schemas.openxmlformats.org/spreadsheetml/2006/main" count="6230" uniqueCount="1095">
  <si>
    <t>Nosaukums</t>
  </si>
  <si>
    <t>Dalībnieks no</t>
  </si>
  <si>
    <t>SIA "Vidusdaugavas SPAAO"</t>
  </si>
  <si>
    <t>SIA "Pansionāts Rokaiži"</t>
  </si>
  <si>
    <t>SIA "Rīgas Apriņķa Avīze"</t>
  </si>
  <si>
    <t>SIA "ZAAO"</t>
  </si>
  <si>
    <t>SIA "Vidzemes koncertzāle"</t>
  </si>
  <si>
    <t>SIA "Cesvaines siltums"</t>
  </si>
  <si>
    <t>SIA "GROBIŅAS NAMSERVISS"</t>
  </si>
  <si>
    <t>SIA "LIEPĀJAS REĢIONA TŪRISMA INFORMĀCIJAS BIROJS"</t>
  </si>
  <si>
    <t>SIA "LIEPĀJAS RAS"</t>
  </si>
  <si>
    <t>SIA "PRIEKULES SLIMNĪCA"</t>
  </si>
  <si>
    <t>SIA "Jelgavas novada KU"</t>
  </si>
  <si>
    <t>SIA "JELGAVAS AUTOBUSU PARKS"</t>
  </si>
  <si>
    <t>SIA "JELGAVAS PILSĒTAS SLIMNĪCA"</t>
  </si>
  <si>
    <t>SIA "ZEMGALES OLIMPISKAIS CENTRS"</t>
  </si>
  <si>
    <t>SIA "Atkritumu apsaimniekošanas sabiedrība "PIEJŪRA""</t>
  </si>
  <si>
    <t>SIA "LIMBAŽU SILTUMS"</t>
  </si>
  <si>
    <t>SIA "OLIMPISKAIS CENTRS "LIMBAŽI""</t>
  </si>
  <si>
    <t>SIA "Madonas namsaimnieks"</t>
  </si>
  <si>
    <t>SIA "Bērzaunes komunālais uzņēmums"</t>
  </si>
  <si>
    <t>SIA "Getliņi EKO"</t>
  </si>
  <si>
    <t>SIA "Rīgas namu pārvaldnieks"</t>
  </si>
  <si>
    <t>SIA "Rīgas ūdens"</t>
  </si>
  <si>
    <t>SIA "Rīgas 1. slimnīca"</t>
  </si>
  <si>
    <t>SIA "Siguldas slimnīca"</t>
  </si>
  <si>
    <t>SIA "LĪVENA APTIEKA"</t>
  </si>
  <si>
    <t>SIA "Smiltenes NKUP"</t>
  </si>
  <si>
    <t>SIA "TALSU NAMSAIMNIEKS"</t>
  </si>
  <si>
    <t>SIA "Ziemeļkurzemes reģionālā slimnīca"</t>
  </si>
  <si>
    <t>SIA "KOLKASRAGS"</t>
  </si>
  <si>
    <t>SIA "Dundagas veselības centrs"</t>
  </si>
  <si>
    <t>SIA "TALSU ŪDENS"</t>
  </si>
  <si>
    <t>SIA "Varakļānu veselības aprūpes centrs"</t>
  </si>
  <si>
    <t>mājaslapas adrese</t>
  </si>
  <si>
    <t>Pārbaud. datums</t>
  </si>
  <si>
    <t>Dalībnieks</t>
  </si>
  <si>
    <t>1. Kapitālsab. saraksts, kas grupēts pēc nozares vai lieluma kritērijiem</t>
  </si>
  <si>
    <t>2. Kapitālsab. firma, juridiskā adrese, pamatkapitāla lielums un pašvaldības līdzdalības apmērs</t>
  </si>
  <si>
    <t>3. Pašvaldības līdzdalības atbilstība likuma nosacījumiem un vispārējais stratēģiskais mērķis</t>
  </si>
  <si>
    <t>4. Kapitālsab. līdzdalība citās sabiedrībās un tās atbilstība likuma nosacījumiem</t>
  </si>
  <si>
    <t>5. Kapitāla daļu turētāja pārstāvis kapitālsabiedrībā</t>
  </si>
  <si>
    <t>6. Aktuāls apstiprinātais gada pārskats</t>
  </si>
  <si>
    <t>7. Kapitālsab. izmaksātās dividendes pašvaldībai un veiktie maksājumi valsts budžetā un pašvaldības budžetos</t>
  </si>
  <si>
    <t>8. Ziņas par to, vai pašvaldība ir paredzējusi izbeigt līdzdalību kapitālsabiedrībā</t>
  </si>
  <si>
    <t>9. Ziņas par uzsākto kapitālsabiedrības reorganizāciju vai pārveidi</t>
  </si>
  <si>
    <t>Piezīmes</t>
  </si>
  <si>
    <t>Dalībnieka reģ.nr.</t>
  </si>
  <si>
    <t>Aizkraukles novada pašvaldība</t>
  </si>
  <si>
    <t>Balvu novada pašvaldība</t>
  </si>
  <si>
    <t>Cēsu novada pašvaldība</t>
  </si>
  <si>
    <t>Cesvaines novada dome</t>
  </si>
  <si>
    <t>Dienvidkurzemes novada pašvaldība</t>
  </si>
  <si>
    <t>Gulbenes novada pašvaldība</t>
  </si>
  <si>
    <t>Jelgavas novada pašvaldība</t>
  </si>
  <si>
    <t>Jelgavas valstspilsētas pašvaldība</t>
  </si>
  <si>
    <t>Krāslavas novada pašvaldība</t>
  </si>
  <si>
    <t>Limbažu novada pašvaldība</t>
  </si>
  <si>
    <t>Madonas novada pašvaldība</t>
  </si>
  <si>
    <t>Mālpils novada dome</t>
  </si>
  <si>
    <t>Ogres novada pašvaldība</t>
  </si>
  <si>
    <t>Olaines novada pašvaldība</t>
  </si>
  <si>
    <t>Preiļu novada pašvaldība</t>
  </si>
  <si>
    <t>Rēzeknes rajona padome</t>
  </si>
  <si>
    <t>Ropažu novada pašvaldība</t>
  </si>
  <si>
    <t>Siguldas novada pašvaldība</t>
  </si>
  <si>
    <t>Smiltenes novada pašvaldība</t>
  </si>
  <si>
    <t>Talsu novada pašvaldība</t>
  </si>
  <si>
    <t>Valkas novada pašvaldība</t>
  </si>
  <si>
    <t>Varakļānu novada pašvaldība</t>
  </si>
  <si>
    <t>ir</t>
  </si>
  <si>
    <t>10) ikgadējais pārskats par atvasinātai publiskai personai piederošām kapitālsabiedrībām un kapitāla daļām, kurā iekļauj arī informāciju par to, kā pašvaldība un tai piederošās kapitālsabiedrības izpildījušas inform. publisk. prasības atbilstoši likumam</t>
  </si>
  <si>
    <t xml:space="preserve">11) citas ziņas </t>
  </si>
  <si>
    <t>nav</t>
  </si>
  <si>
    <t>ir (no gada pārsk.)</t>
  </si>
  <si>
    <t>nav inf.</t>
  </si>
  <si>
    <t>Iespējamie punkti (par 1.-9.)</t>
  </si>
  <si>
    <t>Saņemtie punkti  (par 1.-9.)</t>
  </si>
  <si>
    <t>Vērtējums %</t>
  </si>
  <si>
    <t>SIA "Daugavpils reģionālā slimnīca"</t>
  </si>
  <si>
    <t xml:space="preserve">ir </t>
  </si>
  <si>
    <t>Daļu skaits (%)</t>
  </si>
  <si>
    <t>SIA "LIEPĀJAS REĢIONĀLĀ SLIMNĪCA"</t>
  </si>
  <si>
    <t>AS "RĪGAS SILTUMS"</t>
  </si>
  <si>
    <t>Publiskas personas kapitāla daļu un kapitālsabiedrību pārvaldības likuma 36. pants "Informācijas atklātības nodrošināšana"</t>
  </si>
  <si>
    <t>SIA "Vidzemes slimnīca"</t>
  </si>
  <si>
    <t>SIA "Madonas ūdens"</t>
  </si>
  <si>
    <t>Pārbaud. 
datums</t>
  </si>
  <si>
    <t>Reģ. Nr.</t>
  </si>
  <si>
    <t>Kapitālsabiedrības nosaukums</t>
  </si>
  <si>
    <t>Publiskas personas kapitāla daļu un kapitālsabiedrību pārvaldības likuma 58. pants "Informācijas par kapitālsabiedrību publiskošana"</t>
  </si>
  <si>
    <t>Informācijas publiskošanas vadlīnijas valsts kapitālsabiedrībām un kapitāla daļu turētājiem</t>
  </si>
  <si>
    <t>Punkti</t>
  </si>
  <si>
    <t>tīmekļvietne</t>
  </si>
  <si>
    <t>1. vispārējie stratēģiskie mērķi</t>
  </si>
  <si>
    <t>2. ziņas par kapitālsabiedrības darbības un komercdarbības veidiem</t>
  </si>
  <si>
    <t>3. finanšu mērķu un nefinanšu mērķu īstenošanas rezultāti vismaz par pēdējiem 5 gadiem</t>
  </si>
  <si>
    <t>4. izstrādātie pārskati vismaz par pēdējiem 5 gadiem</t>
  </si>
  <si>
    <t>5. veiktās iemaksas valsts vai pašvaldības budžetā (tai skaitā dividendes, atskaitījumi, nodokļu maksājumi) vismaz par pēdējiem 5 gadiem</t>
  </si>
  <si>
    <t>7. informācija par īpašuma struktūru (tai skaitā līdzdalību citās sabiedrībās)</t>
  </si>
  <si>
    <t>8. informācija par organizatorisko struktūru</t>
  </si>
  <si>
    <t>9. ziedošanas (dāvināšanas) stratēģija un ziedošanas (dāvināšanas) kārtība</t>
  </si>
  <si>
    <t>10. informācija par katra saņemtā un veiktā ziedojuma (dāvinājuma) summu un saņēmējiem vismaz par pēdējiem 5 gadiem</t>
  </si>
  <si>
    <t>11. informācija par iepirkumiem vismaz par pēdējiem 5 gadiem</t>
  </si>
  <si>
    <t>12. statūti</t>
  </si>
  <si>
    <t xml:space="preserve">15. informācija par visām paziņotajām kapitālsabiedrības dalībnieku (akcionāru) sapulcēm, tai skaitā par darba kārtību un lēmumiem
</t>
  </si>
  <si>
    <t>16. atalgojuma politikas principi un informāciju par katra valdes un padomes locekļa atalgojumu</t>
  </si>
  <si>
    <t>1.1.
informācija par paredzamiem riska faktoriem</t>
  </si>
  <si>
    <t>1.2.
informācija par iekšējās kontroles un riska pārvaldības sistēmas galvenajiem elementiem, kurus piemēro finanšu pārskatu sagatavošanā</t>
  </si>
  <si>
    <t>1.3.
pārvaldes institūciju, kā arī to komiteju sastāvs un darbības apraksts</t>
  </si>
  <si>
    <t>1.6.
informācija par netipiskiem vai nozīmīga apjoma darījumiem ar saistītajām pusēm Finanšu instrumentu tirgus likuma 59.1 panta izpratnē vismaz par pēdējiem pieciem gadiem</t>
  </si>
  <si>
    <t>1.7.
būtiskākās politikas, kurās definēti kapitālsabiedrības darbības principi attiecībā uz risku pārvaldību, interešu konflikta novērš., korupcijas apkarošanu, korp.pārv. u.c. jautājumiem</t>
  </si>
  <si>
    <t>SIA "RĒZEKNES SLIMNĪCA"</t>
  </si>
  <si>
    <t>Rīgas pašvaldības SIA "Rīgas satiksme"</t>
  </si>
  <si>
    <t>ir (no statūtiem)</t>
  </si>
  <si>
    <t>daļēji (sadaļā "Atbalsts sabiedrībai" ir inform. par veiktajiem dāvin./zied., bet nav norādīta summa)</t>
  </si>
  <si>
    <t>ir (ziedojumi nav veikti un nav saņemti)</t>
  </si>
  <si>
    <t>daļēji (Sadarbības ar darījumu partneriem pamatprincipi)</t>
  </si>
  <si>
    <t>ir (Risku pārvaldības politika; Korporatīvās pārvaldības kodekss; Korupcijas un interešu konflikta novēršanas politika, u.c.)</t>
  </si>
  <si>
    <t>ir (pastāv
ierobežojumi dāvinājumu (ziedojumu) veikšanai)</t>
  </si>
  <si>
    <t>ir  (precīza saite uz EIS)</t>
  </si>
  <si>
    <t>www.rs.lv</t>
  </si>
  <si>
    <t>www.getlini.lv</t>
  </si>
  <si>
    <t>www.rigasudens.lv</t>
  </si>
  <si>
    <t>www.rnparvaldnieks.lv</t>
  </si>
  <si>
    <t>www.liepajasslimnica.lv</t>
  </si>
  <si>
    <t>www.slimnica.daugavpils.lv</t>
  </si>
  <si>
    <t>www.vidzemesslimnica.lv</t>
  </si>
  <si>
    <t>ir (norādīts, ka inform. uz 31.12.2020.)</t>
  </si>
  <si>
    <t>www.ziemelkurzemesslimnica.lv</t>
  </si>
  <si>
    <t>daļēji (publ. Atalgojuma politikas principi, trūkst. valdes loc. atalg.)</t>
  </si>
  <si>
    <t>ir (precīza adrese EIS)</t>
  </si>
  <si>
    <t>ir (par divid. nav inform.)</t>
  </si>
  <si>
    <t>www.rslimnica.lv</t>
  </si>
  <si>
    <t>daļēji (publicēts sākot no 2019.g. un ir vispārēja saite uz EIS)</t>
  </si>
  <si>
    <t>ir (Korp. sociālās atbild. un ilgtsp. Politika; Risku vadības, iekšējās kontr. vides un atbilst. politika)</t>
  </si>
  <si>
    <t>ir (finanšu un nefinanšu mērķu īsten. rezult.)</t>
  </si>
  <si>
    <t>ir (veiktās iemaksas valsts un pašvald. budžetā, par divid. inform. nav)</t>
  </si>
  <si>
    <t>ir (Vispārējā inform. Par kapitālsab.)</t>
  </si>
  <si>
    <t>ir (norādīts, ka ziedojumi nav veikti un nav saņemti)</t>
  </si>
  <si>
    <t>ir (inform. par sabiedr. pastāvīgajām komis.)</t>
  </si>
  <si>
    <t>ir (no stratēģijas 2019.–2023.g. 34.lpp)</t>
  </si>
  <si>
    <t>daļēji (trūkst nefinan. mērķu īsten. rezultāti)</t>
  </si>
  <si>
    <t>ir (Iekšējā kontroles sistēma korupcijas un interešu konflikta risku novēršanai)</t>
  </si>
  <si>
    <t>ir (tabulas publisk. inform. 9. punktā)</t>
  </si>
  <si>
    <t>ir (no budžeta plāna izpildes, tabulā publ. inform. 4. punkts)</t>
  </si>
  <si>
    <t>ir (tabulā publ. inform. 3. punkts, inform. par divid. nav)</t>
  </si>
  <si>
    <t>ir (no stratēģijas 2022.-2026.g., 38. lpp)</t>
  </si>
  <si>
    <t>ir (Iekšējās kontroles politika; Risku pārvaldības politika; Interešu konflikta un korupcijas novēršanas politika; Korporatīvās pārvaldības politika, u.c.)</t>
  </si>
  <si>
    <t>ir (publ. pie Pārvaldības principi, komitejas nav izveidotas)</t>
  </si>
  <si>
    <t>ir (galvenās darbības jomas; komercdarb.veidi no statūtiem)</t>
  </si>
  <si>
    <t>ir (publ. pie Pārvaldības principi un atsevišķi līdzd. citās sab.)</t>
  </si>
  <si>
    <t>ir (publ. atsevišķā tabulā par 5 gadiem)</t>
  </si>
  <si>
    <t>ir (Korp.pārvald. kodekss; Korp.sociālās atbild. un ilgtsp. pol.; Interešu konflikta un korupc. risku novērš. pol., u.c.)</t>
  </si>
  <si>
    <t>ir (publ. Ētikas komisijas nolikums)</t>
  </si>
  <si>
    <t>ir (Ilgtspējas pārskats 2021.g., norād. - pārskats ir nefinanšu ziņojums)</t>
  </si>
  <si>
    <t>ir (no gada pārsk. un Ilgtspējas pārsk.)</t>
  </si>
  <si>
    <t>ir  (kopējā nodokļu summa par katru gadu atsevišķi un papildus no gada pārsk.)</t>
  </si>
  <si>
    <t>nav attiecināms (no korpo. paziņojuma - komitejas nav izveidotas)</t>
  </si>
  <si>
    <t>ir (Ētikas komisijas regl. un Ētikas kodekss)</t>
  </si>
  <si>
    <t>SIA "Rehabilitācijas centrs "Līgatne""</t>
  </si>
  <si>
    <t>SIA "Gulbenes Energo Serviss"</t>
  </si>
  <si>
    <t>norādīta sabiedrības kontaktinform. un tīmekļvietnes adrese</t>
  </si>
  <si>
    <t>Krimuldas novada dome</t>
  </si>
  <si>
    <t>SIA "Sarkanā Krusta Smiltenes slimnīca"</t>
  </si>
  <si>
    <t>SIA "CIRĪŠU HES"</t>
  </si>
  <si>
    <t>SIA "LIEPĀJAS ENERĢIJA"</t>
  </si>
  <si>
    <t>SIA "Rīgas meži"</t>
  </si>
  <si>
    <t>1.8.  paziņojumu par korporatīvo pārvaldību par 2022. finanšu gadu</t>
  </si>
  <si>
    <t>1.9. nefinanšu paziņojumi vai konsolidētie nefinanšu paziņojumi par 2022. finanšu gadu</t>
  </si>
  <si>
    <t>ir (Ilgtspējas pārskats (nefinanšu paziņojums) 2022.g.)</t>
  </si>
  <si>
    <t xml:space="preserve">daļēji (par katra valdes/padomes locekļa atlīdzību inform. ir vispārīga no atalgojuma politikas) </t>
  </si>
  <si>
    <t>ir (līdz 2020.g. rezultatīvo rādītāju izpilde, 2021. un 2022. g. finanšu un nefinanšu mērķu izpilde)</t>
  </si>
  <si>
    <t>ir (2022.g. nav pievienots revidenta ziņ.)</t>
  </si>
  <si>
    <t>daļēji (no Korporatīvās pārvaldības kodeksa "Padomes un Valdes locekļu dažādība tiek īstenota vismaz attiecībā uz šādiem aspektiem:
izglītību un profesionālo pieredzi; dzimumu; vecumu.")</t>
  </si>
  <si>
    <t>ir (norādītās precīzas saites uz dažādām ārējo elektronisko iepirkumu sist.)</t>
  </si>
  <si>
    <t>daļēji (trūkst pilnvaru term. un padomes loc. atzīme par neatkarīgiem padomes loc.)</t>
  </si>
  <si>
    <t>ir (informācija par padomes audita komiteju)</t>
  </si>
  <si>
    <t>ir (Korpor. un sociālās atbildības pol.; Korp. Pārvald. pol.; Risku pārvaldības politika, u.c.)</t>
  </si>
  <si>
    <t>ir (tīmekļvietnes lapā "Iemaksas budžetā" ir informācija tikai par 2021./2022.finanšu gadu, papildus no gada pārsk., publicēta dividenžu politika)</t>
  </si>
  <si>
    <t>daļēji (vispār. inform. gada pārsk. -&gt; finanšu rezultāti un komercdarbības rezultāti)</t>
  </si>
  <si>
    <t>daļēji (trūkst valdes loc. CV., pilnv. term. un padomei atzīme par neatkarīgiem padomes loc.)</t>
  </si>
  <si>
    <t>ir (lēmumi ir saīsināti)</t>
  </si>
  <si>
    <t>ir (informācija no gada pārsk. un Ilgtspējas pārsk.)</t>
  </si>
  <si>
    <t>ir (informācija tikai par vienu viekto ziedojumu 2022.g.; nav saņemto ziedojumu)</t>
  </si>
  <si>
    <t>ir (ziedošanas kārtība vispārēja - atsauces uz normatīvo regulējumu)</t>
  </si>
  <si>
    <t>daļēji (atalg. Politika; padomes atalg, norādīts atsevišķi pie katra loc., bet katra valdes loc. atalg. nav)</t>
  </si>
  <si>
    <t>ir (publicēts saraksts; norādītā saite uz IUB lapu nedarbojas)</t>
  </si>
  <si>
    <t>nav attiecināms (no korp. paziņojuma - komitejas nav izveidotas)</t>
  </si>
  <si>
    <t>ir (no stratēģijas 2022.-2026.g.)</t>
  </si>
  <si>
    <t>daļēji (pie "Vadība" ir norādīta valde (jauna), trūkst CV un termiņi, pie "Publiskojamā inform." ir iepriekšējā valdes loc. CV)</t>
  </si>
  <si>
    <t>ir (atalgojuma politikas princ. un inform. par padomes loc. atlg. pie CV)</t>
  </si>
  <si>
    <t>daļēji (padomes regl. publicēts; valdes nolik. nav)</t>
  </si>
  <si>
    <t>ir (tikai par saņemtajiem ziedojumiem)</t>
  </si>
  <si>
    <t>daļēji (tabulā publ. inf. 2. punktā "Rīcības plāna izpilde" un "Budžeta plāna izpilde", papildus inf. no gada pārsk.)</t>
  </si>
  <si>
    <t>ir (iekļauts arī gada pārskatā no 49. lpp)</t>
  </si>
  <si>
    <t>ir (no gada pārsk. - nefinašu paziņojumā iekļaujamā informācija iekļauta vadības ziņojumā)</t>
  </si>
  <si>
    <t>ir (Risku pārvaldības politika - tabula Publicējamā informācija 14. punkta)</t>
  </si>
  <si>
    <t>daļēji (dažiem pārskata gadiem trūkst informācija par izlietojumu)</t>
  </si>
  <si>
    <t>ir  (Atalgojuma politikas principi un informācija par valdes un padomes locekļu atalgojumu)</t>
  </si>
  <si>
    <t>ir (informācija par saņemtajiem ziedojumiem)</t>
  </si>
  <si>
    <t>ir (Valdes un padomes nolikumi)</t>
  </si>
  <si>
    <t>Publicēta atskaite "Pasākumi korupcijas riska novēršanai 2022.gadā"</t>
  </si>
  <si>
    <t>ir (pilnvaru termiņi pievienoti CV)</t>
  </si>
  <si>
    <t>ir (pievienota arī precīza saite EIS)</t>
  </si>
  <si>
    <t xml:space="preserve">ir (Veiktās iemaksas valsts vai pašvaldības budžetā, norādīta inform. arī par divid.) </t>
  </si>
  <si>
    <t>ir (CV ir norādīts pilnvaru term. un atalgojums; nav inform. par neatk. statusu padomes loc.)</t>
  </si>
  <si>
    <t>ir (atsauces uz normatīvo regulējumu)</t>
  </si>
  <si>
    <t>ir (Padomes nolikums un Valdes reglaments)</t>
  </si>
  <si>
    <t>ir (Finanšu un nefinanšu mērķu īstenošanas rezultāti)</t>
  </si>
  <si>
    <t>ir (Informācija par dalībnieku sapulcēm)</t>
  </si>
  <si>
    <t xml:space="preserve">ir (sadaļā "Uzņēmuma politikas un noteikumi"-&gt; Darbinieku atalg. politika -&gt; Valdes un padomes atalg. politika; vadības atlg. norādīts pie CV) </t>
  </si>
  <si>
    <t>ir (publ. sadaļā "Uzņēmuma politikas un noteikumi")</t>
  </si>
  <si>
    <t>Publicēts Pārskats par pretkorupcijas pasākumiem 2022</t>
  </si>
  <si>
    <t>nav attiecin., jo darb.sk. 135</t>
  </si>
  <si>
    <t>ir (saīsintāts korp. pārvaldības paziņojums no gada pārsk. 6.-7.lpp)</t>
  </si>
  <si>
    <t>daļēji (vienam valdes loc. trūkst profes. darba pieredzes, izgl. apraksts un amati citās sab.; padome nav izveidota)</t>
  </si>
  <si>
    <t>ir (dalībnieku sapulces)</t>
  </si>
  <si>
    <t>ir (Finanšu pārskata sagatavošanas pamatnostādnes, Finanšu instrumenti un finanšu riski)</t>
  </si>
  <si>
    <t>daļēji (apraksta formā; bulkleti "Slimnīca skaitļos un faktos")</t>
  </si>
  <si>
    <t>n/a (norādīts, ka neveic ziedošanu (dāvināšanu))</t>
  </si>
  <si>
    <t>ir (valdes nolikums)</t>
  </si>
  <si>
    <t>ir (par saņemtajiem ziedojumiem)</t>
  </si>
  <si>
    <t>ir (iepirkumu arhīvs un no 01.01.2019. pprecīza saite EIS)</t>
  </si>
  <si>
    <t>nav inf. (nav izveidota padome)</t>
  </si>
  <si>
    <t>ir (atalgojuma politikas princ., ietverta inform. par valdes atalg.; par padomi nav inform.)</t>
  </si>
  <si>
    <t>daļēji (trūkst pilnv. termiņi; par padomi ir pilna informācija)</t>
  </si>
  <si>
    <t>ir (publicēts valdes reglaments, padomes reglaments)</t>
  </si>
  <si>
    <t>ir (plānotās vērtības nav norādītas)</t>
  </si>
  <si>
    <t>Ir uzlabojumi publicētās informācijas apjomā un kvalitātē</t>
  </si>
  <si>
    <t>Ir būtiski uzlabojumi publicētās informācijas apjomā un kvalitātē</t>
  </si>
  <si>
    <t>daļēji (trūkst valdes profes. darba pieredzes, izgl. apraksti un amati citās sab.; padome nav izveidota)</t>
  </si>
  <si>
    <t>ir (atalgojuma politikas principi, t.sk. valdes atalg.)</t>
  </si>
  <si>
    <t>daļēji (sākot ar 2022.gadu ir publicēti visi starpp. pārskati.; līdz 2022.g. trūkst starpp. pārskati)</t>
  </si>
  <si>
    <t>ir (kopš 2020.g.)</t>
  </si>
  <si>
    <t>ir (no public. Stratēģijas 2022.-2024.g., 2.lpp)</t>
  </si>
  <si>
    <t>ir (padome nav izveidota)</t>
  </si>
  <si>
    <t>Publicēti pretkorupcijas pasākumi 2022.g.</t>
  </si>
  <si>
    <t>ir (publicēta atalgojuma politika, valdes atalgojums public. atsevišķi pie "Finanšu informācija")</t>
  </si>
  <si>
    <t>ir (valdes reglaments, padome nav izveidota)</t>
  </si>
  <si>
    <t>ir (Ētikas komisijas nolikums un Iepirkumu komisijas nolikums)</t>
  </si>
  <si>
    <t>ir (neauditēti starpperiodu pārsk. un auditēti gada pārsk., revidenta ziņojumi pievienoti atsevišķi)</t>
  </si>
  <si>
    <t>ir (Dalībieku sapulces kopš 2020.g.)</t>
  </si>
  <si>
    <t>www.rigasmezi.lv</t>
  </si>
  <si>
    <t>ir (valdes reglaments, padomes reglaments)</t>
  </si>
  <si>
    <t>ir (valdes, padome; attiecīgi pie katra norādīts atalgojums)</t>
  </si>
  <si>
    <t>ir (aktuāliem iepirkumiem ir precīza saite EIS)</t>
  </si>
  <si>
    <t>ir (konkrēti nav norādīts kurā budžetā veiktas iemaksas, nav inform. par divid.)</t>
  </si>
  <si>
    <t>ir ("Publiskojamā informācija" -&gt; "Finanšu informācija" -&gt; "Dotācijas")</t>
  </si>
  <si>
    <t>ir (no gada pārsk. 57.pp)</t>
  </si>
  <si>
    <t>nav attiecin., jo darb.sk. 83</t>
  </si>
  <si>
    <t>ir (2021. un 2022. gada pārskatiem nav pievienots revidenta ziņojums)</t>
  </si>
  <si>
    <t>ir (vadības atalgojums norādīts CV attiecīgi pie katra valdes/padomes loc.)</t>
  </si>
  <si>
    <t>ir (papildu no vidēja termiņa stratēģijas 2019. – 2025.g.)</t>
  </si>
  <si>
    <t>ir (veikts viens ziedojums 2022.g.)</t>
  </si>
  <si>
    <t>daļēji (sadaļā "Vidēja termiņa darbības stratēģija" pie finanšu un nefinanšu mērķu īstenošanas rezultātiem ir pievienota inform. 2015.-2016.g.; atsevišķi publiskoti "Budžeta faktiskā izpilde pēc deleģēšanas līgumiem" (no 2021.g.); atsevišķi pievienoti Rīgas Domes lēmumi par noteiktajiem finanšu mērķiem un specifiskajiem nefinanšu mērķiem)</t>
  </si>
  <si>
    <t>nav attiecināms (no korp. paziņojuma - komitejas nav izveidotas, jo 3 padomes locekļi)</t>
  </si>
  <si>
    <t>nav attiecin., jo darb.sk. 247</t>
  </si>
  <si>
    <t>ir (no publicētās stratēģijas 2021.-2025.g., 20. lpp)</t>
  </si>
  <si>
    <t>Publicēts Korupcijas risku analīze un pretkorupcijas pasākumu plāns</t>
  </si>
  <si>
    <t>ir (inform. par divid. nav)</t>
  </si>
  <si>
    <t>ir (atalgojums padome un valdei norādīts kā vidējā vērtība)</t>
  </si>
  <si>
    <t>ir (organizatorisk. struktūrā nav iekļauta padome un akcionāru sapulce)</t>
  </si>
  <si>
    <t>ir (papildu komercdarbības veidi no statūtiem)</t>
  </si>
  <si>
    <t>daļēji (padomei trūkst pilnvaru termiņi)</t>
  </si>
  <si>
    <t>daļēji (publicēts budžeta plāns un tā izpilde)</t>
  </si>
  <si>
    <t>ir (korp. pārvaldības paziņojums no gada pārsk. 21.-23.lpp)</t>
  </si>
  <si>
    <t>Daļēji</t>
  </si>
  <si>
    <t>Nav</t>
  </si>
  <si>
    <t>Ir</t>
  </si>
  <si>
    <t>Pašvaldība</t>
  </si>
  <si>
    <t>Reģions</t>
  </si>
  <si>
    <t>ATVK</t>
  </si>
  <si>
    <t>Zemgales plānošanas reģions</t>
  </si>
  <si>
    <t>0020000</t>
  </si>
  <si>
    <t>Vidzemes plānošanas reģions</t>
  </si>
  <si>
    <t>0021000</t>
  </si>
  <si>
    <t>Latgales plānošanas reģions</t>
  </si>
  <si>
    <t>0022000</t>
  </si>
  <si>
    <t>Rīgas plānošanas reģions</t>
  </si>
  <si>
    <t>0023000</t>
  </si>
  <si>
    <t>0024000</t>
  </si>
  <si>
    <t>0025000</t>
  </si>
  <si>
    <t>0026000</t>
  </si>
  <si>
    <t>0002000</t>
  </si>
  <si>
    <t>Kurzemes plānošanas reģions</t>
  </si>
  <si>
    <t>0027000</t>
  </si>
  <si>
    <t>0028000</t>
  </si>
  <si>
    <t>0029000</t>
  </si>
  <si>
    <t>0003000</t>
  </si>
  <si>
    <t>0030000</t>
  </si>
  <si>
    <t>0031000</t>
  </si>
  <si>
    <t>0004000</t>
  </si>
  <si>
    <t>0032000</t>
  </si>
  <si>
    <t>0033000</t>
  </si>
  <si>
    <t>0034000</t>
  </si>
  <si>
    <t>0005000</t>
  </si>
  <si>
    <t>0035000</t>
  </si>
  <si>
    <t>0036000</t>
  </si>
  <si>
    <t>0037000</t>
  </si>
  <si>
    <t>0038000</t>
  </si>
  <si>
    <t>0039000</t>
  </si>
  <si>
    <t>0040000</t>
  </si>
  <si>
    <t>0041000</t>
  </si>
  <si>
    <t>0042000</t>
  </si>
  <si>
    <t>0006000</t>
  </si>
  <si>
    <t>0043000</t>
  </si>
  <si>
    <t>0001000</t>
  </si>
  <si>
    <t>0044000</t>
  </si>
  <si>
    <t>0045000</t>
  </si>
  <si>
    <t>0046000</t>
  </si>
  <si>
    <t>0047000</t>
  </si>
  <si>
    <t>0048000</t>
  </si>
  <si>
    <t>0049000</t>
  </si>
  <si>
    <t>0051000</t>
  </si>
  <si>
    <t>0052000</t>
  </si>
  <si>
    <t>0053000</t>
  </si>
  <si>
    <t>0054000</t>
  </si>
  <si>
    <t>0055000</t>
  </si>
  <si>
    <t>0007000</t>
  </si>
  <si>
    <t>Ventspils novads</t>
  </si>
  <si>
    <t>0056000</t>
  </si>
  <si>
    <t>Kapitālsabiedrības | Aizkraukles novada pašvaldība</t>
  </si>
  <si>
    <t>Kapitāl sabiedrības | Alūksnes novads (aluksne.lv)</t>
  </si>
  <si>
    <t>Kapitālsabiedrības | Augšdaugavas novads (augsdaugavasnovads.lv)</t>
  </si>
  <si>
    <t>Kapitālsabiedrības | Ādaži (adazunovads.lv)</t>
  </si>
  <si>
    <t>Kapitālsabiedrības | Balvu novada pašvaldība (balvi.lv)</t>
  </si>
  <si>
    <t>Kapitālsabiedrības | Bauskas novads</t>
  </si>
  <si>
    <t>Kapitālsabiedrības, biedrības - cesis.lv</t>
  </si>
  <si>
    <t>Daugavpils.lv</t>
  </si>
  <si>
    <t>Kapitālsabiedrības | Dienvidkurzemes novada pašvaldība (dkn.lv)</t>
  </si>
  <si>
    <t>Pašvaldības kapitālsabiedrības | Dobeles novada pašvaldība</t>
  </si>
  <si>
    <t>Gulbenes novada pašvaldības kapitālsabiedrības | Gulbenes novada pašvaldība</t>
  </si>
  <si>
    <t>Kapitālsabiedrības | Jelgavas novada pašvaldība (jelgavasnovads.lv)</t>
  </si>
  <si>
    <t>Pašvaldības iestādes un kapitālsabiedrības - Jelgava</t>
  </si>
  <si>
    <t>Kapitālsabiedrības | Jekabpils novada pašvaldība</t>
  </si>
  <si>
    <t>Kapitālsabiedrības | Jūrmalas valstspilsētas pašvaldība (jurmala.lv)</t>
  </si>
  <si>
    <t>Kapitālsabiedrības | Krāslavas novada pašvaldība (kraslava.lv)</t>
  </si>
  <si>
    <t>Kapitālsabiedrības | Kuldīgas novada pašvaldība (kuldigasnovads.lv)</t>
  </si>
  <si>
    <t>Ķekavas novada pašvaldība saglabās līdzdalību kapitālsabiedrībās - Ķekavas novads (kekava.lv)</t>
  </si>
  <si>
    <t>Kapitālsabiedrības | Limbažu novada pašvaldība (limbazunovads.lv)</t>
  </si>
  <si>
    <t>Kapitālsabiedrības | Līvānu novada pašvaldība (livani.lv)</t>
  </si>
  <si>
    <t>Kapitālsabiedrības | Ludzas novada pašvaldība (ludzasnovads.lv)</t>
  </si>
  <si>
    <t>Kapitālsabiedrības | Mārupe (marupe.lv)</t>
  </si>
  <si>
    <t>Kapitālsabiedrības | Ogres novada pašvaldība (ogresnovads.lv)</t>
  </si>
  <si>
    <t>Olaine</t>
  </si>
  <si>
    <t>Kapitālsabiedrības | Preiļi (preili.lv)</t>
  </si>
  <si>
    <t>Kapitālsabiedrības - (rezeknesnovads.lv)</t>
  </si>
  <si>
    <t>Par kapitālsabiedrībām - Rēzekne - pilsēta Latgales sirdī (rezekne.lv)</t>
  </si>
  <si>
    <t>Kapitālsabiedrības | Rīgas valstspilsētas pašvaldība (riga.lv)</t>
  </si>
  <si>
    <t>Kapitālsabiedrības un pašvaldības aģentūras | Ropažu novada pašvaldība (ropazi.lv)</t>
  </si>
  <si>
    <t>Sākumlapa | Salaspils</t>
  </si>
  <si>
    <t>Kapitālsabiedrības - Saldus novada pašvaldība mājas lapa</t>
  </si>
  <si>
    <t>SIA “ZAAO” | Saulkrastu novada pašvaldības mājas lapa (saulkrasti.lv)</t>
  </si>
  <si>
    <t>Sigulda.lv - Kapitālsabiedrības</t>
  </si>
  <si>
    <t>Kapitālsabiedrības | Smiltenes novada pašvaldība (smiltenesnovads.lv)</t>
  </si>
  <si>
    <t>Kapitālsabiedrības | Talsi (talsunovads.lv)</t>
  </si>
  <si>
    <t>Kapitālsabiedrības | Tukuma novada dome (tukums.lv)</t>
  </si>
  <si>
    <t>Kapitālsabiedrības | Valkas novada pašvaldība</t>
  </si>
  <si>
    <t>Kapitālsabiedrības - Valmieras novads</t>
  </si>
  <si>
    <t>Kapitālsabiedrības - Ventspils</t>
  </si>
  <si>
    <t>Sabiedr. Reģ. Nr./</t>
  </si>
  <si>
    <t>Reģ.nr.</t>
  </si>
  <si>
    <t>90000048472</t>
  </si>
  <si>
    <t>90000074812</t>
  </si>
  <si>
    <t>90000018622</t>
  </si>
  <si>
    <t>Alūksnes novada pašvaldība</t>
  </si>
  <si>
    <t>40900036310</t>
  </si>
  <si>
    <t>Augšdaugavas novada pašvaldība</t>
  </si>
  <si>
    <t>90009115622</t>
  </si>
  <si>
    <t>90009116223</t>
  </si>
  <si>
    <t>Bauskas novada pašvaldība</t>
  </si>
  <si>
    <t>90000031048</t>
  </si>
  <si>
    <t>90000077325</t>
  </si>
  <si>
    <t>Daugavpils valstspilsētas pašvaldība</t>
  </si>
  <si>
    <t>90000054727</t>
  </si>
  <si>
    <t>90000058625</t>
  </si>
  <si>
    <t>90009115092</t>
  </si>
  <si>
    <t>Dobeles novada pašvaldība</t>
  </si>
  <si>
    <t>90009116327</t>
  </si>
  <si>
    <t>90000024205</t>
  </si>
  <si>
    <t>Jēkabpils novada pašvaldība</t>
  </si>
  <si>
    <t>90009118031</t>
  </si>
  <si>
    <t>40900039904</t>
  </si>
  <si>
    <t>40900036698</t>
  </si>
  <si>
    <t>Jūrmalas valstspilsētas pašvaldība</t>
  </si>
  <si>
    <t>90001267487</t>
  </si>
  <si>
    <t>90000035590</t>
  </si>
  <si>
    <t>Kuldīgas novada pašvaldība</t>
  </si>
  <si>
    <t>90000048491</t>
  </si>
  <si>
    <t>Ķekavas novada pašvaldība</t>
  </si>
  <si>
    <t>90000068799</t>
  </si>
  <si>
    <t>40900016437</t>
  </si>
  <si>
    <t>Liepājas valstspilsētas pašvaldība</t>
  </si>
  <si>
    <t>90009114631</t>
  </si>
  <si>
    <t>90000065595</t>
  </si>
  <si>
    <t>Līvānu novada pašvaldība</t>
  </si>
  <si>
    <t>90000017453</t>
  </si>
  <si>
    <t>Ludzas novada pašvaldība</t>
  </si>
  <si>
    <t>90000054572</t>
  </si>
  <si>
    <t>90000012827</t>
  </si>
  <si>
    <t>Mārupes novada pašvaldība</t>
  </si>
  <si>
    <t>90000024455</t>
  </si>
  <si>
    <t>90000024332</t>
  </si>
  <si>
    <t>90000065720</t>
  </si>
  <si>
    <t>90000048398</t>
  </si>
  <si>
    <t>90009112679</t>
  </si>
  <si>
    <t>Rēzeknes novada pašvaldība</t>
  </si>
  <si>
    <t>90000025465</t>
  </si>
  <si>
    <t>Rēzeknes valstspilsētas pašvaldība</t>
  </si>
  <si>
    <t>90011524360</t>
  </si>
  <si>
    <t xml:space="preserve">Rīgas valstspilsētas pašvaldība       </t>
  </si>
  <si>
    <t>90000067986</t>
  </si>
  <si>
    <t>90000024008</t>
  </si>
  <si>
    <t>Salaspils novada pašvaldība</t>
  </si>
  <si>
    <t>90009114646</t>
  </si>
  <si>
    <t>Saldus novada pašvaldība</t>
  </si>
  <si>
    <t>90000025450</t>
  </si>
  <si>
    <t>90000068680</t>
  </si>
  <si>
    <t>Saulkrastu novada pašvaldība</t>
  </si>
  <si>
    <t>90000048152</t>
  </si>
  <si>
    <t>Rīgas valstspilsētas pašvaldība</t>
  </si>
  <si>
    <t>90009067337</t>
  </si>
  <si>
    <t>90009113532</t>
  </si>
  <si>
    <t>90000050975</t>
  </si>
  <si>
    <t>Tukuma novada pašvaldība</t>
  </si>
  <si>
    <t>90009114839</t>
  </si>
  <si>
    <t>90000043403</t>
  </si>
  <si>
    <t>Valmieras novada pašvaldība</t>
  </si>
  <si>
    <t>90000054750</t>
  </si>
  <si>
    <t>90000052035</t>
  </si>
  <si>
    <t>Ventspils novada pašvaldība</t>
  </si>
  <si>
    <t>40900038010</t>
  </si>
  <si>
    <t>Ventspils valstspilsētas pašvaldība</t>
  </si>
  <si>
    <t>DAĻĒJI</t>
  </si>
  <si>
    <t>IR</t>
  </si>
  <si>
    <t>NAV</t>
  </si>
  <si>
    <t>VĒRTĒJUMS PUNKTOS</t>
  </si>
  <si>
    <t>-</t>
  </si>
  <si>
    <t>Sabiedrība ar ierobežotu atbildību "Jaunā skola"</t>
  </si>
  <si>
    <t>Sabiedrība ar ierobežotu atbildību "Garkalnes ūdens"</t>
  </si>
  <si>
    <t>Pašvaldības sabiedrība ar ierobežotu atbildību "ĀDAŽU SLIMNĪCA"</t>
  </si>
  <si>
    <t>Sabiedrība ar ierobežotu atbildību "ĀDAŽU NAMSAIMNIEKS"</t>
  </si>
  <si>
    <t>SIA "Ādažu ūdens"</t>
  </si>
  <si>
    <t>Aizkraukles novada sabiedrība ar ierobežotu atbildību "LAUMA A"</t>
  </si>
  <si>
    <t>Sabiedrība ar ierobežotu atbildību "Aizkraukles KUK"</t>
  </si>
  <si>
    <t>Aizkraukles novada pašvaldības sabiedrība ar ierobežotu atbildību "AIZKRAUKLES SILTUMS"</t>
  </si>
  <si>
    <t>Aizkraukles novada sabiedrība ar ierobežotu atbildību "Aizkraukles ūdens"</t>
  </si>
  <si>
    <t>Akciju sabiedrība "CATA"</t>
  </si>
  <si>
    <t>Sabiedrība ar ierobežotu atbildību "Gulbenes-Alūksnes bānītis"</t>
  </si>
  <si>
    <t>Sabiedrība ar ierobežotu atbildību "Alūksnes slimnīca"</t>
  </si>
  <si>
    <t>Sabiedrība ar ierobežotu atbildību "ALŪKSNES NAMI"</t>
  </si>
  <si>
    <t>Sabiedrība ar ierobežotu atbildību "Alūksnes enerģija"</t>
  </si>
  <si>
    <t>SIA "RŪPE"</t>
  </si>
  <si>
    <t>Sabiedrība ar ierobežotu atbildību "Alūksnes primārās veselības aprūpes centrs"</t>
  </si>
  <si>
    <t>Sabiedrība ar ierobežotu atbildību "NAUJENES PAKALPOJUMU SERVISS"</t>
  </si>
  <si>
    <t>Sabiedrība ar ierobežotu atbildību "GRĪVAS POLIKLĪNIKA"</t>
  </si>
  <si>
    <t>Sabiedrība ar ierobežotu atbildību "ORNAMENTS"</t>
  </si>
  <si>
    <t>Sabiedrība ar ierobežotu atbildību "Daugavpils reģionālā slimnīca"</t>
  </si>
  <si>
    <t>Sabiedrība ar ierobežotu atbildību "ATKRITUMU APSAIMNIEKOŠANAS DIENVIDLATGALES STARPPAŠVALDĪBU ORGANIZĀCIJA"</t>
  </si>
  <si>
    <t>Sabiedrība ar ierobežotu atbildību "Veselības centrs Ilūkste"</t>
  </si>
  <si>
    <t>Sabiedrība ar ierobežotu atbildību "BALVU AUTOTRANSPORTS"</t>
  </si>
  <si>
    <t>Sabiedrība ar ierobežotu atbildību "Viļakas Veselības aprūpes centrs"</t>
  </si>
  <si>
    <t>Sabiedrība ar ierobežotu atbildību "Balvu un Gulbenes slimnīcu apvienība"</t>
  </si>
  <si>
    <t>Akciju sabiedrība "BALVU ENERĢIJA"</t>
  </si>
  <si>
    <t>SIA "Bauskas novada komunālserviss"</t>
  </si>
  <si>
    <t>SIA "Bauskas slimnīca"</t>
  </si>
  <si>
    <t>Sabiedrība ar ierobežotu atbildību "Piebalgas"</t>
  </si>
  <si>
    <t>SIA "Zemgales mutes veselības centrs"</t>
  </si>
  <si>
    <t>Sabiedrība ar ierobežotu atbildību "CĒSU TIRGUS"</t>
  </si>
  <si>
    <t>Sabiedrība ar ierobežotu atbildību "CĒSU OLIMPISKAIS CENTRS"</t>
  </si>
  <si>
    <t>Sabiedrība ar ierobežotu atbildību "Līgatnes komunālserviss"</t>
  </si>
  <si>
    <t>Cēsu pilsētas sabiedrība ar ierobežotu atbildību "VINDA"</t>
  </si>
  <si>
    <t>Sabiedrība ar ierobežotu atbildību "CĒSU KLĪNIKA"</t>
  </si>
  <si>
    <t>Sabiedrība ar ierobežotu atbildību "Daugavpils ūdens"</t>
  </si>
  <si>
    <t>Sabiedrība ar ierobežotu atbildību "Daugavpils bērnu veselības centrs"</t>
  </si>
  <si>
    <t>Sabiedrība ar ierobežotu atbildību "Labiekārtošana-D"</t>
  </si>
  <si>
    <t>Sabiedrība ar ierobežotu atbildību "Daugavpils dzīvokļu un komunālās saimniecības uzņēmums"</t>
  </si>
  <si>
    <t>Sabiedrība ar ierobežotu atbildību "Daugavpils autobusu parks"</t>
  </si>
  <si>
    <t>Sabiedrība ar ierobežotu atbildību "Daugavpils Olimpiskais centrs"</t>
  </si>
  <si>
    <t>Sabiedrība ar ierobežotu atbildību "Daugavpils satiksme"</t>
  </si>
  <si>
    <t>Pašvaldības akciju sabiedrība "Daugavpils siltumtīkli"</t>
  </si>
  <si>
    <t>Sabiedrība ar ierobežotu atbildību "Daugavpils zobārstniecības poliklīnika"</t>
  </si>
  <si>
    <t>Sabiedrība ar ierobežotu atbildību "Kuldīgas slimnīca"</t>
  </si>
  <si>
    <t>SIA "GROBIŅAS HES"</t>
  </si>
  <si>
    <t>Sabiedrība ar ierobežotu atbildību "AIZPUTES NAMI"</t>
  </si>
  <si>
    <t>Sabiedrība ar ierobežotu atbildību "RAS 30"</t>
  </si>
  <si>
    <t>Sabiedrība ar ierobežotu atbildību "PRIEKULES NAMI"</t>
  </si>
  <si>
    <t>SIA "DOBELES AUTOBUSU PARKS"</t>
  </si>
  <si>
    <t>SIA "DOBELES NAMSAIMNIEKS"</t>
  </si>
  <si>
    <t>SIA "DOBELES ŪDENS"</t>
  </si>
  <si>
    <t>SIA "Dobeles un apkārtnes slimnīca"</t>
  </si>
  <si>
    <t>Sabiedrība ar ierobežotu atbildību "Bēnes doktorāts"</t>
  </si>
  <si>
    <t>Sabiedrība ar ierobežotu atbildību "Rehabilitācijas centrs "Tērvete""</t>
  </si>
  <si>
    <t>Sabiedrība ar ierobežotu atbildību "AUCES KOMUNĀLIE PAKALPOJUMI"</t>
  </si>
  <si>
    <t>SIA "Dobeles komunālie pakalpojumi"</t>
  </si>
  <si>
    <t>SIA "Dobeles enerģija"</t>
  </si>
  <si>
    <t>Sabiedrība ar ierobežotu atbildību "GULBENES AUTOBUSS"</t>
  </si>
  <si>
    <t>Sabiedrība ar ierobežotu atbildību "Jēkabpils siltums"</t>
  </si>
  <si>
    <t>Sabiedrība ar ierobežotu atbildību "Viesītes veselības un sociālās aprūpes centrs"</t>
  </si>
  <si>
    <t>Sabiedrība ar ierobežotu atbildību "Jēkabpils ūdens"</t>
  </si>
  <si>
    <t>SIA JK Namu pārvalde</t>
  </si>
  <si>
    <t>SIA "Viesītes transports"</t>
  </si>
  <si>
    <t>Sabiedrība ar ierobežotu atbildību "Pils rajona Namu pārvalde"</t>
  </si>
  <si>
    <t>Sabiedrība ar ierobežotu atbildību "Jēkabpils autobusu parks"</t>
  </si>
  <si>
    <t>Sabiedrība ar ierobežotu atbildību "JĒKABPILS PAKALPOJUMI"</t>
  </si>
  <si>
    <t>Sabiedrība ar ierobežotu atbildību "VĪGANTS"</t>
  </si>
  <si>
    <t>Sabiedrība ar ierobežotu atbildību "Aknīstes Pakalpojumi"</t>
  </si>
  <si>
    <t>Sabiedrība ar ierobežotu atbildību "Viesītes komunālā pārvalde"</t>
  </si>
  <si>
    <t>Sabiedrība ar ierobežotu atbildību "Jēkabpils reģionālā slimnīca"</t>
  </si>
  <si>
    <t>Sabiedrība ar ierobežotu atbildību "Aknīstes veselības un sociālās aprūpes centrs"</t>
  </si>
  <si>
    <t>Sabiedrība ar ierobežotu atbildību "Zemgales veselības centrs"</t>
  </si>
  <si>
    <t>Sabiedrība ar ierobežotu atbildību "SPORTA KOMPLEKSS "ZEMGALE""</t>
  </si>
  <si>
    <t>Sabiedrība ar ierobežotu atbildību "Zemgales EKO"</t>
  </si>
  <si>
    <t>Sabiedrība ar ierobežotu atbildību "Medicīnas sabiedrība "OPTIMA 1""</t>
  </si>
  <si>
    <t>Sabiedrība ar ierobežotu atbildību "Jelgavas nekustamā īpašuma pārvalde"</t>
  </si>
  <si>
    <t>Sabiedrība ar ierobežotu atbildību "JELGAVAS ŪDENS"</t>
  </si>
  <si>
    <t>Sabiedrība ar ierobežotu atbildību "JELGAVAS TIRGUS"</t>
  </si>
  <si>
    <t>Sabiedrība ar ierobežotu atbildību "Jelgavas komunālie pakalpojumi"</t>
  </si>
  <si>
    <t>Sabiedrība ar ierobežotu atbildību "Jūrmalas slimnīca"</t>
  </si>
  <si>
    <t>Sabiedrība ar ierobežotu atbildību "Jūrmalas gaisma"</t>
  </si>
  <si>
    <t>Pašvaldības sabiedrība ar ierobežotu atbildību "Kauguru veselības centrs"</t>
  </si>
  <si>
    <t>Sabiedrība ar ierobežotu atbildību "Jūrmalas siltums"</t>
  </si>
  <si>
    <t>Pašvaldības sabiedrība ar ierobežotu atbildību "Veselības un sociālās aprūpes centrs-Sloka"</t>
  </si>
  <si>
    <t>SIA "Jūrmalas ūdens"</t>
  </si>
  <si>
    <t>Sabiedrība ar ierobežotu atbildību "Dzintaru koncertzāle"</t>
  </si>
  <si>
    <t>Sabiedrība ar ierobežotu atbildību "Krāslavas nami"</t>
  </si>
  <si>
    <t>Sabiedrība ar ierobežotu atbildību "DOVA"</t>
  </si>
  <si>
    <t>Sabiedrība ar ierobežotu atbildību "Krāslavas slimnīca"</t>
  </si>
  <si>
    <t>Sabiedrība ar ierobežotu atbildību "Krimuldas doktorāts"</t>
  </si>
  <si>
    <t>Sabiedrība ar ierobežotu atbildību "KULDĪGAS SILTUMTĪKLI"</t>
  </si>
  <si>
    <t>SIA "SKRUNDAS KOMUNĀLĀ SAIMNIECĪBA"</t>
  </si>
  <si>
    <t>Sabiedrība ar ierobežotu atbildību "KULDĪGAS ŪDENS"</t>
  </si>
  <si>
    <t>Sabiedrība ar ierobežotu atbildību "Ķekavas nami"</t>
  </si>
  <si>
    <t>Sabiedrība ar ierobežotu atbildību "BALARTIS"</t>
  </si>
  <si>
    <t>Sabiedrība ar ierobežotu atbildību "BALOŽU SILTUMS"</t>
  </si>
  <si>
    <t>Sabiedrība ar ierobežotu atbildību "BŪKS"</t>
  </si>
  <si>
    <t>Sabiedrība ar ierobežotu atbildību "Ķekavas sadzīves servisa centrs"</t>
  </si>
  <si>
    <t>Sabiedrība ar ierobežotu atbildību "BALOŽU KOMUNĀLĀ SAIMNIECĪBA"</t>
  </si>
  <si>
    <t>SIA "OC Liepāja"</t>
  </si>
  <si>
    <t>Pašvaldības Sabiedrība ar ierobežotu atbildību "VECLIEPĀJAS PRIMĀRĀS VESELĪBAS APRŪPES CENTRS"</t>
  </si>
  <si>
    <t>SIA "LIEPĀJAS TEĀTRIS"</t>
  </si>
  <si>
    <t>SIA "Liepājas latviešu biedrības nams"</t>
  </si>
  <si>
    <t>Sabiedrība ar ierobežotu atbildību "Lielais Dzintars"</t>
  </si>
  <si>
    <t>Pašvaldības sabiedrība ar ierobežotu atbildību "LIEPĀJAS LEĻĻU TEĀTRIS"</t>
  </si>
  <si>
    <t>Sabiedrība ar ierobežotu atbildību "Liepājas Olimpiskais centrs"</t>
  </si>
  <si>
    <t>Sabiedrība ar ierobežotu atbildību "LIEPĀJAS NAMU APSAIMNIEKOTĀJS"</t>
  </si>
  <si>
    <t>Sabiedrība ar ierobežotu atbildību "AVIASABIEDRĪBA "LIEPĀJA""</t>
  </si>
  <si>
    <t>SIA "Liepājas autostāvvietas"</t>
  </si>
  <si>
    <t>Sabiedrība ar ierobežotu atbildību "JAUNLIEPĀJAS PRIMĀRĀS VESELĪBAS APRŪPES CENTRS"</t>
  </si>
  <si>
    <t>Sabiedrība ar ierobežotu atbildību "LIEPĀJAS ŪDENS"</t>
  </si>
  <si>
    <t>Sabiedrība ar ierobežotu atbildību "LIEPĀJAS REĢIONĀLĀ SLIMNĪCA"</t>
  </si>
  <si>
    <t>Sabiedrība ar ierobežotu atbildību "LIEPĀJAS TRAMVAJS"</t>
  </si>
  <si>
    <t>Sabiedrība ar ierobežotu atbildību "LIMBAŽU SLIMNĪCA"</t>
  </si>
  <si>
    <t>Sabiedrība ar ierobežotu atbildību "NAMSAIMNIEKS"</t>
  </si>
  <si>
    <t>Sabiedrība ar ierobežotu atbildību "Salacgrīvas ūdens"</t>
  </si>
  <si>
    <t>Sabiedrība ar ierobežotu atbildību "Aprūpes nams "Urga""</t>
  </si>
  <si>
    <t>Sabiedrība ar ierobežotu atbildību "LĪVĀNU SILTUMS"</t>
  </si>
  <si>
    <t>Sabiedrība ar ierobežotu atbildību "Līvānu slimnīca"</t>
  </si>
  <si>
    <t>Sabiedrība ar ierobežotu atbildību "LĪVĀNU DZĪVOKĻU UN KOMUNĀLĀ SAIMNIECĪBA"</t>
  </si>
  <si>
    <t>Sabiedrība ar ierobežotu atbildību "Ludzas medicīnas centrs"</t>
  </si>
  <si>
    <t>Sabiedrība ar ierobežotu atbildību "LUDZAS APSAIMNIEKOTĀJS"</t>
  </si>
  <si>
    <t>Sabiedrība ar ierobežotu atbildību "Zilupes veselības un sociālās aprūpes centrs"</t>
  </si>
  <si>
    <t>SIA "ALAAS"</t>
  </si>
  <si>
    <t>Madonas novada pašvaldības SIA "Madonas slimnīca"</t>
  </si>
  <si>
    <t>Sabiedrība ar ierobežotu atbildību "Ērgļu slimnīca"</t>
  </si>
  <si>
    <t>Sabiedrība ar ierobežotu atbildību "Madonas Siltums"</t>
  </si>
  <si>
    <t>Sabiedrība ar ierobežotu atbildību "Mālpils Minerāls"</t>
  </si>
  <si>
    <t>Sabiedrība ar ierobežotu atbildību "Mārupes komunālie pakalpojumi"</t>
  </si>
  <si>
    <t>Sabiedrība ar ierobežotu atbildību "D &amp; F"</t>
  </si>
  <si>
    <t>Ogres novada pašvaldības sabiedrība ar ierobežotu atbildību "MS siltums"</t>
  </si>
  <si>
    <t>Sabiedrība ar ierobežotu atbildību "OGRES SVĒTE"</t>
  </si>
  <si>
    <t>Sabiedrība ar ierobežotu atbildību "ĶILUPE"</t>
  </si>
  <si>
    <t>Sabiedrība ar ierobežotu atbildību "ĶEGUMA STARS"</t>
  </si>
  <si>
    <t>Sabiedrība ar ierobežotu atbildību "MOTO ZZ"</t>
  </si>
  <si>
    <t>Sabiedrība ar ierobežotu atbildību "Ogres Namsaimnieks"</t>
  </si>
  <si>
    <t>Sabiedrība ar ierobežotu atbildību "LIELVĀRDES REMTE"</t>
  </si>
  <si>
    <t>Sabiedrība ar ierobežotu atbildību "OGRES RAJONA SLIMNĪCA"</t>
  </si>
  <si>
    <t>SIA "Ogres Zelta Liepa"</t>
  </si>
  <si>
    <t>Sabiedrība ar ierobežotu atbildību "Ikšķiles māja"</t>
  </si>
  <si>
    <t>Sabiedrība ar ierobežotu atbildību "ZEMGALES 29"</t>
  </si>
  <si>
    <t>Akciju sabiedrība "OLAINES ŪDENS UN SILTUMS"</t>
  </si>
  <si>
    <t>Sabiedrība ar ierobežotu atbildību "Preiļu slimnīca"</t>
  </si>
  <si>
    <t>Sabiedrība ar ierobežotu atbildību "PREIĻU SAIMNIEKS"</t>
  </si>
  <si>
    <t>SIA "Rēzeknes novada komunālserviss"</t>
  </si>
  <si>
    <t>Sabiedrība ar ierobežotu atbildību "Latgales Uzņēmējdarbības atbalsta centrs"</t>
  </si>
  <si>
    <t>Sabiedrība ar ierobežotu atbildību "Austrumlatvijas koncertzāle"</t>
  </si>
  <si>
    <t>Sabiedrība ar ierobežotu atbildību "RĒZEKNES NAMSAIMNIEKS"</t>
  </si>
  <si>
    <t>Sabiedrība ar ierobežotu atbildību "RĒZEKNES SATIKSME"</t>
  </si>
  <si>
    <t>Sabiedrība ar ierobežotu atbildību "VĒSTURES PARKS"</t>
  </si>
  <si>
    <t>Sabiedrība ar ierobežotu atbildību "Rēzeknes siltumtīkli"</t>
  </si>
  <si>
    <t>Sabiedrība ar ierobežotu atbildību "OLIMPISKAIS CENTRS RĒZEKNE"</t>
  </si>
  <si>
    <t>Sabiedrība ar ierobežotu atbildību "RĒZEKNES ŪDENS"</t>
  </si>
  <si>
    <t>Sabiedrība ar ierobežotu atbildību "RĒZEKNES SLIMNĪCA"</t>
  </si>
  <si>
    <t>Sabiedrība ar ierobežotu atbildību "REHABILITĀCIJAS CENTRS "RĀZNA""</t>
  </si>
  <si>
    <t>SIA "Rīgas 2. slimnīca"</t>
  </si>
  <si>
    <t>SIA "Rīgas Dzemdību nams"</t>
  </si>
  <si>
    <t>SIA "Rīgas nami"</t>
  </si>
  <si>
    <t>SIA "Rīgas veselības centrs"</t>
  </si>
  <si>
    <t>SIA "Rīgas Nacionālais zooloģiskais dārzs"</t>
  </si>
  <si>
    <t>Rīgas pašvaldības sabiedrība ar ierobežotu atbildību "Rīgas satiksme"</t>
  </si>
  <si>
    <t>Sabiedrība ar ierobežotu atbildību "VILKME"</t>
  </si>
  <si>
    <t>Pašvaldības sabiedrība ar ierobežotu atbildību "GARKALNES KOMUNĀLSERVISS"</t>
  </si>
  <si>
    <t>Pašvaldības sabiedrība ar ierobežotu atbildību "Valgums-S"</t>
  </si>
  <si>
    <t>Sabiedrība ar ierobežotu atbildību "Salaspils veselības centrs"</t>
  </si>
  <si>
    <t>Sabiedrība ar ierobežotu atbildību "Salaspils Siltums"</t>
  </si>
  <si>
    <t>Sabiedrība ar ierobežotu atbildību "Saldus medicīnas centrs"</t>
  </si>
  <si>
    <t>SIA "SALDUS KOMUNĀLSERVISS"</t>
  </si>
  <si>
    <t>Sabiedrība ar ierobežotu atbildību "Saulkrastu komunālserviss"</t>
  </si>
  <si>
    <t>"JUMIS" Siguldas pilsētas sabiedrība ar ierobežotu atbildību</t>
  </si>
  <si>
    <t>Sabiedrība ar ierobežotu atbildību "Siguldas Sporta serviss"</t>
  </si>
  <si>
    <t>Sabiedrība ar ierobežotu atbildību "SALTAVOTS"</t>
  </si>
  <si>
    <t>Sabiedrība ar ierobežotu atbildību "Siltums KIM"</t>
  </si>
  <si>
    <t>SIA "Kandavas komunālie pakalpojumi"</t>
  </si>
  <si>
    <t>Pašvaldības sabiedrība ar ierobežotu atbildību "Tukuma ledus halle"</t>
  </si>
  <si>
    <t>Pašvaldības sabiedrība ar ierobežotu atbildību "Šlokenbekas pils"</t>
  </si>
  <si>
    <t>Sabiedrība ar ierobežotu atbildību "Jaunpils pils"</t>
  </si>
  <si>
    <t>Sabiedrība ar ierobežotu atbildību "Komunālserviss TILDe"</t>
  </si>
  <si>
    <t>Sabiedrība ar ierobežotu atbildību "Tukuma slimnīca"</t>
  </si>
  <si>
    <t>SIA "SKY PORT"</t>
  </si>
  <si>
    <t>Sabiedrība ar ierobežotu atbildību "Irlavas Sarkanā Krusta slimnīca"</t>
  </si>
  <si>
    <t>Sabiedrība ar ierobežotu atbildību "Tukuma ūdens"</t>
  </si>
  <si>
    <t>Sabiedrība ar ierobežotu atbildību "Tukuma siltums"</t>
  </si>
  <si>
    <t>Sabiedrība ar ierobežotu atbildību "Valkas Namsaimnieks"</t>
  </si>
  <si>
    <t>Sabiedrība ar ierobežotu atbildību "Vidzemes slimnīca"</t>
  </si>
  <si>
    <t>Sabiedrība ar ierobežotu atbildību "VALMIERAS NAMSAIMNIEKS"</t>
  </si>
  <si>
    <t>Sabiedrība ar ierobežotu atbildību "Mazsalacas slimnīca"</t>
  </si>
  <si>
    <t>Pašvaldības SIA "RŪJIENAS SILTUMS"</t>
  </si>
  <si>
    <t>SIA "Valmieras ūdens"</t>
  </si>
  <si>
    <t>SIA "Valmieras Olimpiskais centrs"</t>
  </si>
  <si>
    <t>Sabiedrība ar ierobežotu atbildību "VTU VALMIERA"</t>
  </si>
  <si>
    <t>Sabiedrība ar ierobežotu atbildību "KOCĒNU KOMUNĀLĀ SAIMNIECĪBA"</t>
  </si>
  <si>
    <t>Varakļānu "Dzīvokļu komunālais uzņēmums" SIA</t>
  </si>
  <si>
    <t>SIA "VNK serviss"</t>
  </si>
  <si>
    <t>Pašvaldības SIA "Ventspils reiss"</t>
  </si>
  <si>
    <t>Pašvaldības SIA "Ventspils nekustamie īpašumi"</t>
  </si>
  <si>
    <t>Pašvaldības SIA "Ventspils poliklīnika"</t>
  </si>
  <si>
    <t>SIA "VATS"</t>
  </si>
  <si>
    <t>Pašvaldības SIA "Ventspils siltums"</t>
  </si>
  <si>
    <t>Pašvaldības SIA "Ventspils labiekārtošanas kombināts"</t>
  </si>
  <si>
    <t>Pašvaldības SIA "ŪDEKA"</t>
  </si>
  <si>
    <t>SIA "Olimpiskais centrs "Ventspils""</t>
  </si>
  <si>
    <t>SIA "Kurzemes filharmonija"</t>
  </si>
  <si>
    <t>Sabiedrība ar ierobežotu atbildību "Starptautiskā Rakstnieku un tulkotāju māja"</t>
  </si>
  <si>
    <t>SIA "Ventspils lidosta"</t>
  </si>
  <si>
    <t>40103159777</t>
  </si>
  <si>
    <t>40103217948</t>
  </si>
  <si>
    <t>40003131022</t>
  </si>
  <si>
    <t>40003422041</t>
  </si>
  <si>
    <t>40003929148</t>
  </si>
  <si>
    <t>48703000781</t>
  </si>
  <si>
    <t>48703000438</t>
  </si>
  <si>
    <t>40003007886</t>
  </si>
  <si>
    <t>40003255337</t>
  </si>
  <si>
    <t>48703000404</t>
  </si>
  <si>
    <t>48703000457</t>
  </si>
  <si>
    <t>55403015551</t>
  </si>
  <si>
    <t>40003016840</t>
  </si>
  <si>
    <t>40003542763</t>
  </si>
  <si>
    <t>40003252612</t>
  </si>
  <si>
    <t>40003410625</t>
  </si>
  <si>
    <t>43203003117</t>
  </si>
  <si>
    <t>53203000201</t>
  </si>
  <si>
    <t>44103024817</t>
  </si>
  <si>
    <t>41503008685</t>
  </si>
  <si>
    <t>41503015297</t>
  </si>
  <si>
    <t>41503003743</t>
  </si>
  <si>
    <t>41503029600</t>
  </si>
  <si>
    <t>41503029988</t>
  </si>
  <si>
    <t>41503014677</t>
  </si>
  <si>
    <t>44103015509</t>
  </si>
  <si>
    <t>43403001424</t>
  </si>
  <si>
    <t>42403025230</t>
  </si>
  <si>
    <t>44103058086</t>
  </si>
  <si>
    <t>40003148480</t>
  </si>
  <si>
    <t>43603011586</t>
  </si>
  <si>
    <t>43603017682</t>
  </si>
  <si>
    <t>40003199078</t>
  </si>
  <si>
    <t>43603031135</t>
  </si>
  <si>
    <t>44103027052</t>
  </si>
  <si>
    <t>44103089090</t>
  </si>
  <si>
    <t>40003273506</t>
  </si>
  <si>
    <t>44103026682</t>
  </si>
  <si>
    <t>54103099071</t>
  </si>
  <si>
    <t>49503000754</t>
  </si>
  <si>
    <t>44103057729</t>
  </si>
  <si>
    <t>45403006595</t>
  </si>
  <si>
    <t>41503002432</t>
  </si>
  <si>
    <t>41503021397</t>
  </si>
  <si>
    <t>41503003033</t>
  </si>
  <si>
    <t>41503002485</t>
  </si>
  <si>
    <t>41503007196</t>
  </si>
  <si>
    <t>40003244634</t>
  </si>
  <si>
    <t>41503002269</t>
  </si>
  <si>
    <t>41503002945</t>
  </si>
  <si>
    <t>41503007355</t>
  </si>
  <si>
    <t>42103018367</t>
  </si>
  <si>
    <t>50003197651</t>
  </si>
  <si>
    <t>42103025570</t>
  </si>
  <si>
    <t>42103002652</t>
  </si>
  <si>
    <t>40003218218</t>
  </si>
  <si>
    <t>40003302839</t>
  </si>
  <si>
    <t>42103022818</t>
  </si>
  <si>
    <t>42103012383</t>
  </si>
  <si>
    <t>42103020465</t>
  </si>
  <si>
    <t>42103023090</t>
  </si>
  <si>
    <t>45103001156</t>
  </si>
  <si>
    <t>48503021348</t>
  </si>
  <si>
    <t>45103000470</t>
  </si>
  <si>
    <t>40003551323</t>
  </si>
  <si>
    <t>40003299789</t>
  </si>
  <si>
    <t>40003275352</t>
  </si>
  <si>
    <t>45103000574</t>
  </si>
  <si>
    <t>45103000466</t>
  </si>
  <si>
    <t>45103002039</t>
  </si>
  <si>
    <t>43203003672</t>
  </si>
  <si>
    <t>54603000121</t>
  </si>
  <si>
    <t>40003007778</t>
  </si>
  <si>
    <t>40003325367</t>
  </si>
  <si>
    <t>45403000395</t>
  </si>
  <si>
    <t>45403000484</t>
  </si>
  <si>
    <t>55403015481</t>
  </si>
  <si>
    <t>45403004912</t>
  </si>
  <si>
    <t>45403003245</t>
  </si>
  <si>
    <t>45403006010</t>
  </si>
  <si>
    <t>55403000931</t>
  </si>
  <si>
    <t>45403000709</t>
  </si>
  <si>
    <t>55403000541</t>
  </si>
  <si>
    <t>50003356621</t>
  </si>
  <si>
    <t>40003331306</t>
  </si>
  <si>
    <t>40003410894</t>
  </si>
  <si>
    <t>40003321647</t>
  </si>
  <si>
    <t>43603012859</t>
  </si>
  <si>
    <t>43603019077</t>
  </si>
  <si>
    <t>43603040477</t>
  </si>
  <si>
    <t>40003152664</t>
  </si>
  <si>
    <t>41703007451</t>
  </si>
  <si>
    <t>43603011548</t>
  </si>
  <si>
    <t>41703001321</t>
  </si>
  <si>
    <t>41703007095</t>
  </si>
  <si>
    <t>43603007966</t>
  </si>
  <si>
    <t>43603022128</t>
  </si>
  <si>
    <t>41703007038</t>
  </si>
  <si>
    <t>40003220000</t>
  </si>
  <si>
    <t>40003525848</t>
  </si>
  <si>
    <t>42803002568</t>
  </si>
  <si>
    <t>40003219995</t>
  </si>
  <si>
    <t>42803008058</t>
  </si>
  <si>
    <t>50003220021</t>
  </si>
  <si>
    <t>40003275333</t>
  </si>
  <si>
    <t>40003378932</t>
  </si>
  <si>
    <t>45903001693</t>
  </si>
  <si>
    <t>41503026233</t>
  </si>
  <si>
    <t>41503032140</t>
  </si>
  <si>
    <t>40003171701</t>
  </si>
  <si>
    <t>40003007890</t>
  </si>
  <si>
    <t>41203022001</t>
  </si>
  <si>
    <t>46103000234</t>
  </si>
  <si>
    <t>40003359306</t>
  </si>
  <si>
    <t>40003633530</t>
  </si>
  <si>
    <t>40003592340</t>
  </si>
  <si>
    <t>40003295397</t>
  </si>
  <si>
    <t>40003525725</t>
  </si>
  <si>
    <t>40003201921</t>
  </si>
  <si>
    <t>40003421648</t>
  </si>
  <si>
    <t>42103024382</t>
  </si>
  <si>
    <t>42103019377</t>
  </si>
  <si>
    <t>42103027783</t>
  </si>
  <si>
    <t>42103067790</t>
  </si>
  <si>
    <t>52103024331</t>
  </si>
  <si>
    <t>42103030247</t>
  </si>
  <si>
    <t>42103004583</t>
  </si>
  <si>
    <t>40003134391</t>
  </si>
  <si>
    <t>40003298707</t>
  </si>
  <si>
    <t>42103024397</t>
  </si>
  <si>
    <t>42103035386</t>
  </si>
  <si>
    <t>42103000897</t>
  </si>
  <si>
    <t>42103041306</t>
  </si>
  <si>
    <t>42103005911</t>
  </si>
  <si>
    <t>44103059950</t>
  </si>
  <si>
    <t>40003361616</t>
  </si>
  <si>
    <t>46603000240</t>
  </si>
  <si>
    <t>54103072471</t>
  </si>
  <si>
    <t>44103103680</t>
  </si>
  <si>
    <t>44103021789</t>
  </si>
  <si>
    <t>40003006715</t>
  </si>
  <si>
    <t>40003482591</t>
  </si>
  <si>
    <t>40003231451</t>
  </si>
  <si>
    <t>41503010497</t>
  </si>
  <si>
    <t>40003258973</t>
  </si>
  <si>
    <t>42403015020</t>
  </si>
  <si>
    <t>40003257677</t>
  </si>
  <si>
    <t>42403013918</t>
  </si>
  <si>
    <t>47103001173</t>
  </si>
  <si>
    <t>40003356507</t>
  </si>
  <si>
    <t>47103000233</t>
  </si>
  <si>
    <t>50003292941</t>
  </si>
  <si>
    <t>45403004471</t>
  </si>
  <si>
    <t>48703002782</t>
  </si>
  <si>
    <t>40103037514</t>
  </si>
  <si>
    <t>40103111018</t>
  </si>
  <si>
    <t>40003536108</t>
  </si>
  <si>
    <t>40103666190</t>
  </si>
  <si>
    <t>47403003296</t>
  </si>
  <si>
    <t>40003399703</t>
  </si>
  <si>
    <t>40003227117</t>
  </si>
  <si>
    <t>40003977580</t>
  </si>
  <si>
    <t>40103941081</t>
  </si>
  <si>
    <t>47403003224</t>
  </si>
  <si>
    <t>40003222317</t>
  </si>
  <si>
    <t>40203310059</t>
  </si>
  <si>
    <t>40103416198</t>
  </si>
  <si>
    <t>40003527548</t>
  </si>
  <si>
    <t>50003182001</t>
  </si>
  <si>
    <t>40003244761</t>
  </si>
  <si>
    <t>41503029437</t>
  </si>
  <si>
    <t>47703001720</t>
  </si>
  <si>
    <t>42403000932</t>
  </si>
  <si>
    <t>40003187948</t>
  </si>
  <si>
    <t>42403026217</t>
  </si>
  <si>
    <t>40003215461</t>
  </si>
  <si>
    <t>42403028557</t>
  </si>
  <si>
    <t>42403015800</t>
  </si>
  <si>
    <t>40003215480</t>
  </si>
  <si>
    <t>42403028190</t>
  </si>
  <si>
    <t>40003218631</t>
  </si>
  <si>
    <t>40003223971</t>
  </si>
  <si>
    <t>40003275348</t>
  </si>
  <si>
    <t>40003184960</t>
  </si>
  <si>
    <t>40003194600</t>
  </si>
  <si>
    <t>40003109638</t>
  </si>
  <si>
    <t>40103362321</t>
  </si>
  <si>
    <t>40003982628</t>
  </si>
  <si>
    <t>50103807561</t>
  </si>
  <si>
    <t>40103032521</t>
  </si>
  <si>
    <t>40003439279</t>
  </si>
  <si>
    <t>40003367816</t>
  </si>
  <si>
    <t>40103023035</t>
  </si>
  <si>
    <t>40003619950</t>
  </si>
  <si>
    <t>40103073411</t>
  </si>
  <si>
    <t>40003708356</t>
  </si>
  <si>
    <t>40003369018</t>
  </si>
  <si>
    <t>40003207873</t>
  </si>
  <si>
    <t>40003310183</t>
  </si>
  <si>
    <t>40003187473</t>
  </si>
  <si>
    <t>48503000219</t>
  </si>
  <si>
    <t>40103027944</t>
  </si>
  <si>
    <t>40003124730</t>
  </si>
  <si>
    <t>40103032305</t>
  </si>
  <si>
    <t>40003411141</t>
  </si>
  <si>
    <t>40103055793</t>
  </si>
  <si>
    <t>40203496378</t>
  </si>
  <si>
    <t>44103018609</t>
  </si>
  <si>
    <t>43903000435</t>
  </si>
  <si>
    <t>40003189328</t>
  </si>
  <si>
    <t>41203035896</t>
  </si>
  <si>
    <t>41203019340</t>
  </si>
  <si>
    <t>51203036041</t>
  </si>
  <si>
    <t>40003246194</t>
  </si>
  <si>
    <t>49003000076</t>
  </si>
  <si>
    <t>41203006844</t>
  </si>
  <si>
    <t>40103431587</t>
  </si>
  <si>
    <t>40103653529</t>
  </si>
  <si>
    <t>40003431326</t>
  </si>
  <si>
    <t>50103420091</t>
  </si>
  <si>
    <t>40103233177</t>
  </si>
  <si>
    <t>50003733321</t>
  </si>
  <si>
    <t>40003249082</t>
  </si>
  <si>
    <t>49203000859</t>
  </si>
  <si>
    <t>49203001267</t>
  </si>
  <si>
    <t>44103055060</t>
  </si>
  <si>
    <t>40003258333</t>
  </si>
  <si>
    <t>44103022271</t>
  </si>
  <si>
    <t>40003261206</t>
  </si>
  <si>
    <t>44103023807</t>
  </si>
  <si>
    <t>44103033608</t>
  </si>
  <si>
    <t>54103025871</t>
  </si>
  <si>
    <t>40003004220</t>
  </si>
  <si>
    <t>44103096618</t>
  </si>
  <si>
    <t>47103000676</t>
  </si>
  <si>
    <t>40003365196</t>
  </si>
  <si>
    <t>40003333256</t>
  </si>
  <si>
    <t>41203001885</t>
  </si>
  <si>
    <t>40003246298</t>
  </si>
  <si>
    <t>41203008173</t>
  </si>
  <si>
    <t>40003007655</t>
  </si>
  <si>
    <t>41203001052</t>
  </si>
  <si>
    <t>41203000983</t>
  </si>
  <si>
    <t>40003245964</t>
  </si>
  <si>
    <t>51203035281</t>
  </si>
  <si>
    <t>41203024801</t>
  </si>
  <si>
    <t>51203031491</t>
  </si>
  <si>
    <t>nav attiecināms</t>
  </si>
  <si>
    <t>Vērtējumi no 1.p.-7.p</t>
  </si>
  <si>
    <t>Vērtējumi no 8.p-9.p.</t>
  </si>
  <si>
    <t>Aizkraukle</t>
  </si>
  <si>
    <t>ziņa ir</t>
  </si>
  <si>
    <t>ziņu nav</t>
  </si>
  <si>
    <t>Vērtējums pašvaldībai kopā 2024. gadā %</t>
  </si>
  <si>
    <t>Cēsis</t>
  </si>
  <si>
    <t>Jāprecizē pamatkapitāls</t>
  </si>
  <si>
    <t>Madona</t>
  </si>
  <si>
    <t>Pašvaldības kapitālsabiedrības - Madona.lv</t>
  </si>
  <si>
    <t>Finanšu dati no 2019.gada</t>
  </si>
  <si>
    <t>Finanšu dati no 2018.gada</t>
  </si>
  <si>
    <t>Varakļāni</t>
  </si>
  <si>
    <t>dati no pašvaldības gada pārskata</t>
  </si>
  <si>
    <t>Ventspils</t>
  </si>
  <si>
    <t>finanšu un pašvaldības lēmumu informācija izvietota dažādās vietās kap.sab. mājas lapā.</t>
  </si>
  <si>
    <t>26.01.2024 apstiprināta pašvaldības SIA „Ventspils poliklīnika” vidējā termiņa darbības stratēģiju 2024.–2027. gadam.</t>
  </si>
  <si>
    <t>informācija kap.sab. mājas lapā</t>
  </si>
  <si>
    <t>informācija no mājas lapas https://jurasvarti.lv/dokumenti/</t>
  </si>
  <si>
    <t>Valka</t>
  </si>
  <si>
    <t>Nepieteikama informācija</t>
  </si>
  <si>
    <t>Gulbene</t>
  </si>
  <si>
    <t>visi dati no kap.sab. mājas lapas</t>
  </si>
  <si>
    <t>trūkst informācijas., līdzdal. citās sab. 100% SIA "VAF CAPITAL", 100% SIA "CLP"</t>
  </si>
  <si>
    <t xml:space="preserve">trūkst informācijas </t>
  </si>
  <si>
    <t>Alūksne</t>
  </si>
  <si>
    <t>informācija sagatavota pietiekamā apmērā</t>
  </si>
  <si>
    <t>Informācija no kap.sabi. gada pārskata</t>
  </si>
  <si>
    <t>Ādaži</t>
  </si>
  <si>
    <t>Informācija no kap.sabi. gada pārskata; līdzdalība SIA „Ādažu privātslimnīca</t>
  </si>
  <si>
    <t>Sigulda</t>
  </si>
  <si>
    <t>Bauska</t>
  </si>
  <si>
    <t>Informācija atrodama kap.sab. mājas lapā</t>
  </si>
  <si>
    <t>Jelgavas novads</t>
  </si>
  <si>
    <t>Jelgava</t>
  </si>
  <si>
    <t>trūkst inform. par līdzdal. SIA "Termināla tirgus" (47,06%)</t>
  </si>
  <si>
    <t>informācija nav aktualizēta</t>
  </si>
  <si>
    <t>Dobele</t>
  </si>
  <si>
    <t>Informācija no finanšu pārskata un publiskojamās informācijas</t>
  </si>
  <si>
    <t>Jekabpils</t>
  </si>
  <si>
    <t>Valmiera</t>
  </si>
  <si>
    <t>Dienvidkurzemes novads</t>
  </si>
  <si>
    <t>Kuldīga</t>
  </si>
  <si>
    <t>Limbaži</t>
  </si>
  <si>
    <t>Balvi</t>
  </si>
  <si>
    <t>Sarakstu salīdzinājums</t>
  </si>
  <si>
    <t>Augšdaugavas novads</t>
  </si>
  <si>
    <t>Tukums</t>
  </si>
  <si>
    <t>Saulkrasti</t>
  </si>
  <si>
    <t>Ķekava</t>
  </si>
  <si>
    <t>2023.gada 22.marta lēmums Nr.8 “Par Ķekavas novada pašvaldības līdzdalības izbeigšanu SIA „Balartis””</t>
  </si>
  <si>
    <t>Saldus</t>
  </si>
  <si>
    <t>Smiltene</t>
  </si>
  <si>
    <t>Krāslava</t>
  </si>
  <si>
    <t>daļēji (no publ. pārsk.) ir ziņas par daļām ap.sab.</t>
  </si>
  <si>
    <t>Pievienotie dokumenti ir ar dažādu aktualitāti</t>
  </si>
  <si>
    <t>Jūrmala</t>
  </si>
  <si>
    <t>Rezeknes novads</t>
  </si>
  <si>
    <t>Ogre</t>
  </si>
  <si>
    <t>Uzsākts likvidācijas process</t>
  </si>
  <si>
    <t>Mārupe</t>
  </si>
  <si>
    <t>Salaspils</t>
  </si>
  <si>
    <t>Ropaži</t>
  </si>
  <si>
    <t>Informācija tikai no uzņēmuma mājas lapas</t>
  </si>
  <si>
    <t>Līvāni</t>
  </si>
  <si>
    <t>Ludza</t>
  </si>
  <si>
    <t>Talsi</t>
  </si>
  <si>
    <t>Rēzekne</t>
  </si>
  <si>
    <t>Liepāja</t>
  </si>
  <si>
    <t>Daugavpils</t>
  </si>
  <si>
    <t>Preiļi</t>
  </si>
  <si>
    <t>Informācija par kap.sab. nepietiekama</t>
  </si>
  <si>
    <t>UR nav veiktas izmaiņas,  Madonas novada pašvaldībai norādīta saite uz Cesvaines novada mājaslapā publicēto informāciju par kapitālsabiedrību, trūkst aktuāla informācija; Cesvaines mājas lapā pēdējie finanšu dati par 2020.gadu</t>
  </si>
  <si>
    <t>Rīga</t>
  </si>
  <si>
    <t>Vērtējums pašvaldībai kopā 2023. gadā %</t>
  </si>
  <si>
    <t>Vērtējums pašvaldībai kopā 2022. gadā %</t>
  </si>
  <si>
    <t>&gt;30-50%</t>
  </si>
  <si>
    <t>&gt;50-75%</t>
  </si>
  <si>
    <t>Ādažu novada pašvaldība</t>
  </si>
  <si>
    <t>https://www.rigassatiksme.lv</t>
  </si>
  <si>
    <t>daļēji</t>
  </si>
  <si>
    <t>Informācija no kap.sabi. gada pārskata, nav pievienots neatkarīga revidenta ziņojums</t>
  </si>
  <si>
    <r>
      <t xml:space="preserve">ir (Zvērināta revidenta pārbaudītiem gada pārsk. </t>
    </r>
    <r>
      <rPr>
        <u/>
        <sz val="9"/>
        <color rgb="FFFF0000"/>
        <rFont val="Calibri"/>
        <family val="2"/>
        <scheme val="minor"/>
      </rPr>
      <t>nav pievienots revidenta ziņojums</t>
    </r>
    <r>
      <rPr>
        <u/>
        <sz val="9"/>
        <color theme="10"/>
        <rFont val="Calibri"/>
        <family val="2"/>
        <scheme val="minor"/>
      </rPr>
      <t>)</t>
    </r>
  </si>
  <si>
    <r>
      <t xml:space="preserve">nav </t>
    </r>
    <r>
      <rPr>
        <sz val="9"/>
        <rFont val="Calibri"/>
        <family val="2"/>
        <scheme val="minor"/>
      </rPr>
      <t>(valdes loceklis 1, padome 3)</t>
    </r>
  </si>
  <si>
    <t>Informācija ir</t>
  </si>
  <si>
    <t>Tīmekļa vietne</t>
  </si>
  <si>
    <t>pie kap.sab. sadaļas mājas lapā iekļauts aģentūras Carnikavas komunālservisa gada pārskats</t>
  </si>
  <si>
    <t>www.rigasnami.lv</t>
  </si>
  <si>
    <r>
      <t xml:space="preserve">līdz </t>
    </r>
    <r>
      <rPr>
        <sz val="11"/>
        <color theme="1"/>
        <rFont val="Calibri"/>
        <family val="2"/>
        <charset val="1"/>
      </rPr>
      <t>30%</t>
    </r>
  </si>
  <si>
    <r>
      <rPr>
        <sz val="11"/>
        <color theme="1"/>
        <rFont val="Calibri"/>
        <family val="2"/>
        <charset val="186"/>
      </rPr>
      <t xml:space="preserve">virs </t>
    </r>
    <r>
      <rPr>
        <sz val="11"/>
        <color theme="1"/>
        <rFont val="Calibri"/>
        <family val="2"/>
        <charset val="1"/>
        <scheme val="minor"/>
      </rPr>
      <t>75-99%</t>
    </r>
  </si>
  <si>
    <t>Informācija nav publiskota</t>
  </si>
  <si>
    <t>Informācija daļēja. Apkopotā informācija pieejama tikai par 2022.gadu</t>
  </si>
  <si>
    <t>Varaklani.lv</t>
  </si>
  <si>
    <t>Publiskojamā informācija par kapitālsabiedrībām  | Liepāja</t>
  </si>
  <si>
    <t>finanšu dati pie kopējās informācijas</t>
  </si>
  <si>
    <t>Tiek izvērtēta pašvaldības līdzdalības apmēra samazināšanas iespēja SIA "Liepājas enerģija", saglabājot līdzdalību Liepājas valstspilsētai nozīmīgu jautājumu izlemšanā, finanšu dati pie kopējās informācijas</t>
  </si>
  <si>
    <t xml:space="preserve">2025 gadā ievieno Madonas novadam </t>
  </si>
  <si>
    <t>19.07.2024 reorganizācijas rezultātā pievienota Sabiedrība ar ierobežotu atbildību "AP Kaudzītes"</t>
  </si>
  <si>
    <t>17.  paziņojumu par korporatīvo pārvaldību par 2024. finanšu gadu</t>
  </si>
  <si>
    <t>SIA Līgatnes nami</t>
  </si>
  <si>
    <t xml:space="preserve">https://www.ocventspils.lv/publiskojama-informacija </t>
  </si>
  <si>
    <t>1.p. daļēji grupēti pēc nozarēm; juridiskā adr. un reģ.nr. no gada pārskata</t>
  </si>
  <si>
    <t>SIA "Aizkraukles klīnika"</t>
  </si>
  <si>
    <t>mainīts nosaukums</t>
  </si>
  <si>
    <t>juridiskā adr. un reģ.nr. no gada pārskata, kas kap.sabiedrības mājas lapā</t>
  </si>
  <si>
    <t>Sabiedrība ar ierobežotu atbildību "LK Komunālie pakalpojumi"</t>
  </si>
  <si>
    <t>Mainīts nosaukums. Veikta reorganizācija 08.08.2025. pievienojot komercsabiedrībai Sabiedrība ar ierobežotu atbildību "LK Komunālie pakalpojumi", vienotais reģistrācijas Nr. 48703000457,  komercsabiedrību Sabiedrība ar ierobežotu atbildību "Skrīveru saimnieks", vienotais reģistrācijas Nr. 58703000641, komercsabiedrību Sabiedrība ar ierobežotu atbildību. Valde sastāv no diviem valdes locekļiem. Izslēgtas no komercreģistra SIA “Skrīveru saimnieks” un SIA “Kokneses Komunālie pakalpojumi”.</t>
  </si>
  <si>
    <t xml:space="preserve"> visa finanšu informācija Lursoft un kap.sab. mājas lapā</t>
  </si>
  <si>
    <t>kap.sab. mājas lapa nestur pilnvērtīgu un pārskatāmu informāciju</t>
  </si>
  <si>
    <t>40003319252</t>
  </si>
  <si>
    <t>Akciju sabiedrība "ABLV Bank"</t>
  </si>
  <si>
    <t>50003149401</t>
  </si>
  <si>
    <t>SIA "Gatartas pakalpojumu aģentūra"</t>
  </si>
  <si>
    <t>40203600871</t>
  </si>
  <si>
    <t>Starēģiskie mērķi norāditi tikai līdz 2023.gadam</t>
  </si>
  <si>
    <t>Netiek publicēti gada pārskati, kas, iespējams, satur kapitālsabiedrības komercnoslēpumu.</t>
  </si>
  <si>
    <t>Pašvaldības kapitāldaļa - [2.55%] nav precīza</t>
  </si>
  <si>
    <t>Pašvaldības mājas lapā nav saites uz kap.sab.-bu; Visa informācija kap.sab. mājas lapā</t>
  </si>
  <si>
    <t>Atsauce uz pašvaldības kap.sab. https://www.olaine.lv/lv/pasvaldiba/par-pasvaldibu un publiskajā pārskatā</t>
  </si>
  <si>
    <t>Atsauce uz pašvaldības kap.sab. https://www.olaine.lv/lv/pasvaldiba/par-pasvaldibu un publiskajā pārskatā, saite uz kap.sab. mājas lapu</t>
  </si>
  <si>
    <t>Informāciju par kap.sab. ir viegli atrast</t>
  </si>
  <si>
    <t>iemaksa tikai no gada pārskata sabiedrības mājas lapā</t>
  </si>
  <si>
    <t>40003286750</t>
  </si>
  <si>
    <t>100%</t>
  </si>
  <si>
    <t>Mājas lapā info par kap.sab. tikai pie kontaktiem. Madonas novada pašvaldībai norādīta saite uz Cesvaines novada mājaslapā publicēto informāciju par kap.sab., trūkst aktuāla informācija</t>
  </si>
  <si>
    <t>Uz pārbaudes brīdi piejama informācija tikai līdz 2022.gadam; 06.09.2024 UR pieņēma lēmumu par SIA “Mārupes komunālie pakalpojumi” un SIA “BABĪTES SILTUMS” reorganizāciju, apvienojot uzņēmumus.</t>
  </si>
  <si>
    <t>Ieguldījums kap.sab. nav aktualizēts par 2024.gadu</t>
  </si>
  <si>
    <t>Ieguldījums kap.sab. nav aktualizēts par 2024.gadu, jāprecizē līdzdalības daļas apmērs</t>
  </si>
  <si>
    <t>Informācija nav atjaunota kopš 2022. gada</t>
  </si>
  <si>
    <t>Informācijas apkopojums tikai pie Kontaktiem un ziņojumā par 2022.gadu, par 2024.gadu pārējie dati iegūti no no kap.sab.lapas</t>
  </si>
  <si>
    <t>Informācijas apkopojums tikai pie Kontaktiem un ziņojums par 2020.gadu, pie informācijas par pašvaldības īpašumiem ziņas par 2023.gadu</t>
  </si>
  <si>
    <t>Informācijas apkopojums tikai no Kontaktu sadaļas un aktuālie dati no kap.sab.</t>
  </si>
  <si>
    <t>Gada pārskats un izmaksātās dividendes pašvaldībai un veiktie maksājumi valsts budžetā un pašvaldības budžetos skat.kap.sab. mājas lapās publiskojama-informacija</t>
  </si>
  <si>
    <t>pašvaldības mājas lapā ir informācija, kas nav aktualizēta</t>
  </si>
  <si>
    <t>40003257732</t>
  </si>
  <si>
    <t>Sabiedrība ar ierobežotu atbildību "Kārsavas slimnīca"</t>
  </si>
  <si>
    <t>40203639733</t>
  </si>
  <si>
    <t>SIA "Balvu Namsaimnieks"</t>
  </si>
  <si>
    <t>Informācija tāda pati kā iepriekšējās trīs pārbaudēs, nav saites uz kap.sab. un informācijas līdzdal. citās sab. 100% SIA "VAF CAPITAL", 100% SIA "CLP"</t>
  </si>
  <si>
    <t>Informācija tāda pati kā iepriekšējās pārbaudēs</t>
  </si>
  <si>
    <t>pašvaldības mājas lapā nav aktualizēta informācija kopš 2022. gada, vietām kopš 2020.gada, bet kap.sab. mājas lapā aktuālais</t>
  </si>
  <si>
    <t>Nav nekādas informācijas, trūkst informācija par divām kapitālsabiedrībām</t>
  </si>
  <si>
    <t>Informācija no kap.sab. mājas lapas</t>
  </si>
  <si>
    <t>informācija nav aktualizēta, pēdējā pieejamā uz 2021.gada novembri (Aktualizēts: 10.11.2021.)</t>
  </si>
  <si>
    <t>Par kap.daļu turētāj apārstāvi informācija no dalībnikeu sapulcēm</t>
  </si>
  <si>
    <t>41703001340</t>
  </si>
  <si>
    <t>Akciju sabiedrība "JELGAVAS SILTUMTĪKLU UZŅĒMUMS"</t>
  </si>
  <si>
    <t>No 2024. gada līdzdalības Akciju sabiedrībā "JELGAVAS SILTUMTĪKLU UZŅĒMUMS" 0.07045 %</t>
  </si>
  <si>
    <t>Mainīts nosaukums</t>
  </si>
  <si>
    <t>Sabiedrība ar ierobežotu atbildību "JELGAVAS KLĪNIKA"</t>
  </si>
  <si>
    <t>03.10.2024. pieņemts lēmums reorganizāciju paredzēts veikt, apvienojot visas četras pašvaldības kapitālsabiedrības – SIA “Ķekavas nami”, SIA “BŪKS”, SIA “Baložu komunālā saimniecība” un SIA “Ķekavas sadzīves servisa centrs”.</t>
  </si>
  <si>
    <t>lapa https://www.saldusslimnica.lv/kapitalsabiedriba/publiskojama-informacija nedarbojas
 jaunā adrese https://www.saldusslimnica.lv/publiskojama-informacija</t>
  </si>
  <si>
    <t>gada prarskata dati no kap.sab. mājas laps</t>
  </si>
  <si>
    <t>gada pārskata dati no kap.sab. mājas laps</t>
  </si>
  <si>
    <t>reorganizācijas procesā</t>
  </si>
  <si>
    <t>Informācija no finanšu pārskata</t>
  </si>
  <si>
    <t>Informācija nav</t>
  </si>
  <si>
    <t>56103000221</t>
  </si>
  <si>
    <t>Sabiedrība ar ierobežotu atbildību "KULDĪGAS KOMUNĀLIE PAKALPOJUMI"</t>
  </si>
  <si>
    <t>informācija no gada pārskata</t>
  </si>
  <si>
    <t>pašvaldības mājas lapā nav korekta saite uz kap.sab.http://www.udens.kuldiga.lv/ jābūt https://udens.kuldiga.lv/par-mums/publiskojamie-dokumenti/ stratēģija līdz 2022.gadam</t>
  </si>
  <si>
    <t>40003015652</t>
  </si>
  <si>
    <t>Akciju sabiedrība "LIEPĀJAS AUTOBUSU PARKS"</t>
  </si>
  <si>
    <t>lēmums - Izbeigt pašvaldības līdzdalību</t>
  </si>
  <si>
    <t>mājas lapā trūkst aktuālas iemaksas budzētā un budžeta izlietojums</t>
  </si>
  <si>
    <t>mājas lapā trūkst ziņu, ir ielikta iformācija par SIA Liepājas RAS, bet nav par SIA "LIEPĀJAS REĢIONA TŪRISMA INFORMĀCIJAS BIROJS", informācija arodama pārksatā par kapitālsabiedrībām 2024.gadā</t>
  </si>
  <si>
    <t>Starēģija līdz 2022. gadam</t>
  </si>
  <si>
    <t>Pašvaldības SIA "Garkalnes inženiertīkli"</t>
  </si>
  <si>
    <t>40103280684</t>
  </si>
  <si>
    <t>saite uz uzņēmuma mājas lapu nederīga</t>
  </si>
  <si>
    <t>stratēģija līdz 2022.gadam</t>
  </si>
  <si>
    <t>0%</t>
  </si>
  <si>
    <t>18. ilgtspējas ziņojums</t>
  </si>
  <si>
    <t xml:space="preserve">Vērtējuma piezīme: 16.daļēji (par valdes/padomes locekļa atlīdzības politiku nav informācija) </t>
  </si>
  <si>
    <t>Vērtējuma piezīme: 16.daļēji (par katra valdes/padomes locekļa atlīdzību inform. ir , bet atalgojuma politikas valdei un padomei nav) 17. korporatīvais ziņojums neparādās mājas lapas sadaļā, kur ir iepriekšo gadu zinojumi.</t>
  </si>
  <si>
    <r>
      <t>6. informācija par saņemto valsts vai pašvaldības budžeta finansējumu un tā izlietojumu</t>
    </r>
    <r>
      <rPr>
        <i/>
        <u/>
        <sz val="9"/>
        <color rgb="FF000000"/>
        <rFont val="Calibri"/>
        <family val="2"/>
        <scheme val="minor"/>
      </rPr>
      <t xml:space="preserve"> (ja attiecināms)</t>
    </r>
    <r>
      <rPr>
        <sz val="9"/>
        <color rgb="FF000000"/>
        <rFont val="Calibri"/>
        <family val="2"/>
        <scheme val="minor"/>
      </rPr>
      <t xml:space="preserve"> vismaz par pēdējiem 5 gadiem 
</t>
    </r>
  </si>
  <si>
    <r>
      <t>13. valdes, padomes</t>
    </r>
    <r>
      <rPr>
        <i/>
        <sz val="9"/>
        <color rgb="FF000000"/>
        <rFont val="Calibri"/>
        <family val="2"/>
        <scheme val="minor"/>
      </rPr>
      <t xml:space="preserve"> </t>
    </r>
    <r>
      <rPr>
        <i/>
        <u/>
        <sz val="9"/>
        <color rgb="FF000000"/>
        <rFont val="Calibri"/>
        <family val="2"/>
        <scheme val="minor"/>
      </rPr>
      <t>(ja tāda ir izveidota)</t>
    </r>
    <r>
      <rPr>
        <sz val="9"/>
        <color rgb="FF000000"/>
        <rFont val="Calibri"/>
        <family val="2"/>
        <scheme val="minor"/>
      </rPr>
      <t xml:space="preserve"> nolikums vai cits tam pielīdzināms dokuments, kas regulē tās darbību</t>
    </r>
  </si>
  <si>
    <r>
      <t xml:space="preserve">14. informācija par padomes </t>
    </r>
    <r>
      <rPr>
        <i/>
        <u/>
        <sz val="9"/>
        <color rgb="FF000000"/>
        <rFont val="Calibri"/>
        <family val="2"/>
        <scheme val="minor"/>
      </rPr>
      <t>(ja tāda ir izveidota)</t>
    </r>
    <r>
      <rPr>
        <sz val="9"/>
        <color rgb="FF000000"/>
        <rFont val="Calibri"/>
        <family val="2"/>
        <scheme val="minor"/>
      </rPr>
      <t xml:space="preserve"> un valdes locekļiem (par katru atsevišķi): profesionālā darba pieredze, izglītība, amati citās kapitālsabiedrībās, pilnvaru termiņi, kā arī padomes locekļa atbilstību neatkarīga padomes locekļa kritērijiem</t>
    </r>
  </si>
  <si>
    <r>
      <t xml:space="preserve">1.4.
aprakstu par daudzpusības politikas mērķiem, īstenošanas pasākumiem un rezultātiem pārskata gadā
</t>
    </r>
    <r>
      <rPr>
        <i/>
        <u/>
        <sz val="9"/>
        <color theme="9" tint="-0.499984740745262"/>
        <rFont val="Calibri"/>
        <family val="2"/>
        <scheme val="minor"/>
      </rPr>
      <t>(attiecināms tikai, ja kap.sab. īsteno politiku attiecībā uz kapitālsab. pārvaldes institūciju loc. sastāva dažādību)</t>
    </r>
  </si>
  <si>
    <r>
      <t xml:space="preserve">1.5.
informācija par padomes komitejām un/vai revīzijas komiteju, tai skaitā nolikumu, kā arī inform. par komitejas locekļiem (CV, pilnvaru termiņiem)
</t>
    </r>
    <r>
      <rPr>
        <i/>
        <u/>
        <sz val="9"/>
        <color theme="9" tint="-0.499984740745262"/>
        <rFont val="Calibri"/>
        <family val="2"/>
        <scheme val="minor"/>
      </rPr>
      <t xml:space="preserve">(attiecināms tikai, ja tādas komistejas ir izveidotas) </t>
    </r>
  </si>
  <si>
    <t>Vērtējuma piezīme: 5.ir (par divid. nav inform.)</t>
  </si>
  <si>
    <t>Vērtējuma piezīme: 2.ir (no statūtiem);  6. ir (no gada pārskatiem); 16.ir (sadaļā "Uzņēmuma politikas un noteikumi"-&gt; Darbinieku atalg. politika -&gt; Valdes un padomes atalg. politika; padomei un valdei izmaksātais atalg. norādīts atsevišķi -&gt; sadaļā "Informācija par atlīdzību")</t>
  </si>
  <si>
    <t>informāvija no Siguldas pašvaldības mājas lapas, lēmums par līdzdalības izbeigšanu</t>
  </si>
  <si>
    <t>SIA "Daugavpils satiksme"</t>
  </si>
  <si>
    <t>SIA "Daugavpils ūdens"</t>
  </si>
  <si>
    <t>https://satiksme.daugavpils.lv/</t>
  </si>
  <si>
    <t>www.daugavpils.udens.lv</t>
  </si>
  <si>
    <t>Vērtējuma piezīmes: 2. ir (no statūtiem); 16. daļēji (nav publiskotas izmaksātās atlīdzības, atalgojuma politika valdei un padomei nepilnīga - korporatīvās politikas aprakstā)</t>
  </si>
  <si>
    <t>Vērtējuma piezīmes: 1. ir (papildu no vidēja termiņa stratēģijas 2019. – 2025.g.); 2.ir (no statūtiem); 3.daļēji (sadaļā"Ilgtspēja"  ikgadējos ilgtspējas pārskatos 2024 gads skaitļos); 6.ir ("Publiskojamā informācija" -&gt; "Finanšu informācija" -&gt; "Dotācijas"); 14. ir (valdes, padome; attiecīgi pie katra norādīts atalgojums); 16 daļēji (Informācijas par valdes un padomes locekļu atlīdzību ir, bet par valdes/padomes locekļa atlīdzības politiku informācija nav )</t>
  </si>
  <si>
    <t>Vērtējuma piezīme:1.un 2.ir (no stratēģijas); 3. daļēji (informācija par finanšu rezultātiem par 2024.gadu nav, tīmekļa vietnē tikai vēsturiekie dati); 6. daļēji nav informācijas par 2024.gadu); 7. nav (informācija par īpašuma struktūru nav atjaunota, nav informācijas par valsts līdzdalību); 10. daļēji (ziedojumu saraksts līdz 2021. gadam); 11. ir (publicēts saraksts; norādītā saite uz IUB lapu nedarbojas); 13. daļēji (padomes regl. publicēts; valdes nolik. nav); 16. daļēji (inform. par padomes loc. izmaksāto atalg. nav , par valdes loc. izmaksāto atalgojumu ir, nav valdes/padomes locekļu atlīdzības politikas)</t>
  </si>
  <si>
    <t>Vērtējuma piezīme:  5.ir (par divid. nav inform.);14. daļēji (trūkst pilnv. termiņi; par padomi ir pilna informācija); 16.daļēji (atalgojuma politikas princ., ietverta inform. par valdes,/padome atalg minimālā apmērā bez politikas.; nav informācija par izmaksātajām atlīdzībām.)</t>
  </si>
  <si>
    <t>Vērtējuma piezīme: 5. ir (par divid. nav inform.); 6. daļeji (nav informācijas par 2024.gadu); 11. ir ( vispārēja saite uz EIS);  14. daļēji (trūkst valdes profes. darba pieredzes, izgl. apraksti un amati citās sab.; padome nav izveidota); 16.daļēji (atalgojuma politikas princ., ietverta inform. par valdes atalg. minimālā apmērā bez politikas.; nav informācija par izmaksātajām atlīdzībām.)</t>
  </si>
  <si>
    <t>Vērtējuma piezīme: 1. daļēji (no stratēģijas, nav skaidri formulēts);  5. ir (par divid. nav inform.);  14. daļēji ( trūkst pilnv. termiņi); 15. ir (informāciju grūti atrast, nav pārskatāms) ; 16.nav (atalgojuma politikas neietver valdi un padomi; nav informācija par izmaksātajām atlīdzībām.)</t>
  </si>
  <si>
    <t>Vērtējuma piezīme: 2. ir ( no statūtiem); 3. daļēji (apraksta formā; bulkleti "Slimnīca skaitļos un faktos");  9. ir (norādīts, ka neveic ziedošanu (dāvināšanu)); 13. ir (valdes nolikums); 14. daļēji (vienam valdes loc. trūkst profes. darba pieredzes, izgl. apraksts un amati citās sab.; padome nav izveidota); 15. ir (informācija pie  sadaļas SIA "Vidzemes slimnīcas" dalībnieku sapulce); 16. daļēji (pie atalgojuma politikas principi valdes loc. atalg., padome nav izveidota, trūkst informācija par izmaksāto atlagojumu)</t>
  </si>
  <si>
    <r>
      <t xml:space="preserve">Vērtējuma piezīme: 2.ir (no statūtiem); 3. daļēji (no gada pārskata un ilgtspējas pārskata); 5. ir ( publicēta dividenžu politika https://www.rs.lv/sites/default/files/akardeons_fails/as_rigas_siltums_dividenzu_politika.pdf); 10. daļēji ( no ilgtspejas pārskata); 11. ir (norādītās precīzas saites uz dažādām ārējo elektronisko iepirkumu sist.); 14. ir (padomes loc. trūkst atzīme par neatkarīgiem padomes loc.) </t>
    </r>
    <r>
      <rPr>
        <u/>
        <sz val="9"/>
        <rFont val="Calibri"/>
        <family val="2"/>
        <scheme val="minor"/>
      </rPr>
      <t xml:space="preserve">info par padomi </t>
    </r>
    <r>
      <rPr>
        <sz val="9"/>
        <rFont val="Calibri"/>
        <family val="2"/>
        <scheme val="minor"/>
      </rPr>
      <t>- https://www.rs.lv/saturs/padome</t>
    </r>
    <r>
      <rPr>
        <u/>
        <sz val="9"/>
        <rFont val="Calibri"/>
        <family val="2"/>
        <scheme val="minor"/>
      </rPr>
      <t xml:space="preserve"> par valdi</t>
    </r>
    <r>
      <rPr>
        <sz val="9"/>
        <rFont val="Calibri"/>
        <family val="2"/>
        <scheme val="minor"/>
      </rPr>
      <t>- https://www.rs.lv/saturs/valde); 15. ir (akcionāru pieņemtie lēmumi atsevišķi); 17. ir (informācija no gada pārsk. un Ilgtspējas pārsk.)</t>
    </r>
  </si>
  <si>
    <t>Vērtējuma piezīme: 2. ir (no statūtiem); 5. ir (par divid. nav inform); 6.ir (no gada pārsk. Un informācija par deleģētēšanas pakalpojumu līgumu izpildi); 14.ir (pilnvaru termiņi ir korp.pārv.ziņojumā)</t>
  </si>
  <si>
    <t>Lielas kapitālsabiedrības</t>
  </si>
  <si>
    <t>2025+</t>
  </si>
  <si>
    <t>Procenti</t>
  </si>
  <si>
    <t>Vērtējuma skalas paskaidrojums:</t>
  </si>
  <si>
    <t>izpildīts – informācija ir publiskota pilnā apmērā par visām pārraudzībā esošajām kapitālsabiedrībām; (100 %)
kopumā izpildīts – informācija ir publiskota par vairāk nekā pusi no pārraudzībā esošajām kapitālsabiedrībām vai publiskotās informācijas apjoms ir lielāks par pusi. (&gt;50%)
daļēji izpildīts – informācija ir publiskota ne vairāk kā par pusi no pārraudzībā esošajām kapitālsabiedrībām vai publiskotās informācijas apjoms ir puse. (&lt; 50%)
nav izpildīts – informācija nav publiskota vai publiskotās informācijas apjoms nesasniedz vismaz vienu pozitīvu vērtību vismaz vienai pārraudzībā esošajai kapitālsabiedrībai. (0%)
nav norādīts - informācija nav sniegta</t>
  </si>
  <si>
    <t>Izmaiņas UR nav veiktas &gt; Rēzeknes novada pašvaldībai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</si>
</sst>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26]yyyy/mm/dd"/>
    <numFmt numFmtId="165" formatCode="dd\.mm\.yyyy\."/>
    <numFmt numFmtId="166" formatCode="0.0"/>
  </numFmts>
  <fonts count="71" x14ac:knownFonts="1">
    <font>
      <sz val="11"/>
      <color theme="1"/>
      <name val="Calibri"/>
      <family val="2"/>
      <charset val="1"/>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9"/>
      <color theme="1"/>
      <name val="Calibri"/>
      <family val="2"/>
      <charset val="186"/>
      <scheme val="minor"/>
    </font>
    <font>
      <b/>
      <sz val="9"/>
      <color theme="1"/>
      <name val="Calibri"/>
      <family val="2"/>
      <scheme val="minor"/>
    </font>
    <font>
      <sz val="9"/>
      <color theme="1"/>
      <name val="Calibri"/>
      <family val="2"/>
      <scheme val="minor"/>
    </font>
    <font>
      <sz val="9"/>
      <color theme="1"/>
      <name val="Calibri"/>
      <family val="2"/>
      <charset val="186"/>
      <scheme val="minor"/>
    </font>
    <font>
      <sz val="9"/>
      <color indexed="81"/>
      <name val="Tahoma"/>
      <family val="2"/>
      <charset val="186"/>
    </font>
    <font>
      <sz val="9"/>
      <name val="Calibri"/>
      <family val="2"/>
      <charset val="186"/>
      <scheme val="minor"/>
    </font>
    <font>
      <sz val="9"/>
      <color rgb="FFFF0000"/>
      <name val="Calibri"/>
      <family val="2"/>
      <scheme val="minor"/>
    </font>
    <font>
      <u/>
      <sz val="11"/>
      <color theme="10"/>
      <name val="Calibri"/>
      <family val="2"/>
      <charset val="1"/>
      <scheme val="minor"/>
    </font>
    <font>
      <sz val="9"/>
      <name val="Calibri"/>
      <family val="2"/>
      <scheme val="minor"/>
    </font>
    <font>
      <b/>
      <sz val="9"/>
      <name val="Calibri"/>
      <family val="2"/>
      <scheme val="minor"/>
    </font>
    <font>
      <sz val="8"/>
      <color theme="1"/>
      <name val="Calibri"/>
      <family val="2"/>
      <charset val="1"/>
      <scheme val="minor"/>
    </font>
    <font>
      <b/>
      <sz val="9"/>
      <color rgb="FF000000"/>
      <name val="Calibri"/>
      <family val="2"/>
      <charset val="186"/>
      <scheme val="minor"/>
    </font>
    <font>
      <u/>
      <sz val="9"/>
      <color theme="10"/>
      <name val="Calibri"/>
      <family val="2"/>
      <scheme val="minor"/>
    </font>
    <font>
      <sz val="9"/>
      <color rgb="FF000000"/>
      <name val="Calibri"/>
      <family val="2"/>
      <scheme val="minor"/>
    </font>
    <font>
      <b/>
      <sz val="9"/>
      <color rgb="FF000000"/>
      <name val="Calibri"/>
      <family val="2"/>
      <scheme val="minor"/>
    </font>
    <font>
      <b/>
      <sz val="9"/>
      <color indexed="81"/>
      <name val="Tahoma"/>
      <family val="2"/>
      <charset val="186"/>
    </font>
    <font>
      <u/>
      <sz val="9"/>
      <color rgb="FFFF0000"/>
      <name val="Calibri"/>
      <family val="2"/>
      <scheme val="minor"/>
    </font>
    <font>
      <sz val="8"/>
      <name val="Calibri"/>
      <family val="2"/>
      <charset val="1"/>
      <scheme val="minor"/>
    </font>
    <font>
      <sz val="11"/>
      <color theme="1"/>
      <name val="Calibri"/>
      <family val="2"/>
      <charset val="1"/>
    </font>
    <font>
      <sz val="11"/>
      <color theme="1"/>
      <name val="Calibri"/>
      <family val="2"/>
      <charset val="186"/>
    </font>
    <font>
      <sz val="11"/>
      <color rgb="FF000000"/>
      <name val="Calibri"/>
      <family val="2"/>
      <charset val="186"/>
    </font>
    <font>
      <b/>
      <sz val="14"/>
      <color rgb="FF2A4390"/>
      <name val="Calibri"/>
      <family val="2"/>
      <charset val="186"/>
    </font>
    <font>
      <sz val="13"/>
      <color rgb="FF2A4390"/>
      <name val="Calibri"/>
      <family val="2"/>
      <charset val="186"/>
    </font>
    <font>
      <sz val="11"/>
      <color rgb="FF2A4390"/>
      <name val="Calibri"/>
      <family val="2"/>
      <charset val="186"/>
    </font>
    <font>
      <sz val="13"/>
      <color rgb="FFFF0000"/>
      <name val="Calibri"/>
      <family val="2"/>
      <charset val="186"/>
    </font>
    <font>
      <sz val="13"/>
      <color rgb="FF2A4390"/>
      <name val="Calibri"/>
      <family val="2"/>
      <charset val="186"/>
    </font>
    <font>
      <b/>
      <sz val="11"/>
      <color theme="1"/>
      <name val="Calibri"/>
      <family val="2"/>
      <scheme val="minor"/>
    </font>
    <font>
      <sz val="11"/>
      <color rgb="FFFF0000"/>
      <name val="Calibri"/>
      <family val="2"/>
      <charset val="1"/>
      <scheme val="minor"/>
    </font>
    <font>
      <sz val="14"/>
      <color rgb="FF2A4390"/>
      <name val="Calibri"/>
      <family val="2"/>
      <charset val="186"/>
    </font>
    <font>
      <sz val="11"/>
      <color rgb="FF0070C0"/>
      <name val="Calibri"/>
      <family val="2"/>
      <charset val="186"/>
    </font>
    <font>
      <u val="double"/>
      <sz val="11"/>
      <color theme="1"/>
      <name val="Calibri"/>
      <family val="2"/>
      <charset val="1"/>
      <scheme val="minor"/>
    </font>
    <font>
      <sz val="11"/>
      <color rgb="FFFF0000"/>
      <name val="Calibri"/>
      <family val="2"/>
      <charset val="186"/>
      <scheme val="minor"/>
    </font>
    <font>
      <sz val="11"/>
      <color rgb="FF212529"/>
      <name val="Calibri"/>
      <family val="2"/>
      <charset val="186"/>
      <scheme val="minor"/>
    </font>
    <font>
      <b/>
      <i/>
      <sz val="11"/>
      <color theme="1"/>
      <name val="Calibri"/>
      <family val="2"/>
      <charset val="186"/>
      <scheme val="minor"/>
    </font>
    <font>
      <sz val="11"/>
      <name val="Calibri"/>
      <family val="2"/>
      <charset val="1"/>
      <scheme val="minor"/>
    </font>
    <font>
      <i/>
      <u/>
      <sz val="9"/>
      <color theme="10"/>
      <name val="Calibri"/>
      <family val="2"/>
      <scheme val="minor"/>
    </font>
    <font>
      <i/>
      <sz val="9"/>
      <name val="Calibri"/>
      <family val="2"/>
      <scheme val="minor"/>
    </font>
    <font>
      <sz val="10"/>
      <name val="Calibri"/>
      <family val="2"/>
      <charset val="186"/>
      <scheme val="minor"/>
    </font>
    <font>
      <b/>
      <sz val="14"/>
      <color rgb="FF002060"/>
      <name val="Calibri"/>
      <family val="2"/>
    </font>
    <font>
      <u/>
      <sz val="11"/>
      <color rgb="FF002060"/>
      <name val="Calibri"/>
      <family val="2"/>
      <scheme val="minor"/>
    </font>
    <font>
      <sz val="11"/>
      <color rgb="FF002060"/>
      <name val="Calibri"/>
      <family val="2"/>
    </font>
    <font>
      <sz val="11"/>
      <name val="Calibri"/>
      <family val="2"/>
      <charset val="186"/>
      <scheme val="minor"/>
    </font>
    <font>
      <b/>
      <sz val="11"/>
      <name val="Calibri"/>
      <family val="2"/>
      <charset val="186"/>
      <scheme val="minor"/>
    </font>
    <font>
      <sz val="11"/>
      <color rgb="FF9C0006"/>
      <name val="Calibri"/>
      <family val="2"/>
      <charset val="186"/>
      <scheme val="minor"/>
    </font>
    <font>
      <i/>
      <u/>
      <sz val="9"/>
      <color theme="9" tint="-0.499984740745262"/>
      <name val="Calibri"/>
      <family val="2"/>
      <scheme val="minor"/>
    </font>
    <font>
      <i/>
      <u/>
      <sz val="9"/>
      <color rgb="FF000000"/>
      <name val="Calibri"/>
      <family val="2"/>
      <scheme val="minor"/>
    </font>
    <font>
      <i/>
      <sz val="9"/>
      <color rgb="FF000000"/>
      <name val="Calibri"/>
      <family val="2"/>
      <scheme val="minor"/>
    </font>
    <font>
      <i/>
      <sz val="9"/>
      <color theme="9" tint="-0.499984740745262"/>
      <name val="Calibri"/>
      <family val="2"/>
      <scheme val="minor"/>
    </font>
    <font>
      <u/>
      <sz val="9"/>
      <name val="Calibri"/>
      <family val="2"/>
      <scheme val="minor"/>
    </font>
    <font>
      <sz val="11"/>
      <color rgb="FF006100"/>
      <name val="Calibri"/>
      <family val="2"/>
      <charset val="186"/>
      <scheme val="minor"/>
    </font>
    <font>
      <sz val="9"/>
      <color theme="1"/>
      <name val="Calibri"/>
      <family val="2"/>
      <charset val="1"/>
      <scheme val="minor"/>
    </font>
    <font>
      <i/>
      <sz val="9"/>
      <color rgb="FFC00000"/>
      <name val="Calibri"/>
      <family val="2"/>
      <charset val="186"/>
      <scheme val="minor"/>
    </font>
    <font>
      <u/>
      <sz val="9"/>
      <color theme="0" tint="-4.9989318521683403E-2"/>
      <name val="Calibri"/>
      <family val="2"/>
      <scheme val="minor"/>
    </font>
    <font>
      <sz val="11"/>
      <color theme="2" tint="-9.9978637043366805E-2"/>
      <name val="Calibri"/>
      <family val="2"/>
      <scheme val="minor"/>
    </font>
    <font>
      <i/>
      <sz val="10"/>
      <color theme="2" tint="-9.9978637043366805E-2"/>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rgb="FFDFDFDF"/>
        <bgColor rgb="FF000000"/>
      </patternFill>
    </fill>
    <fill>
      <patternFill patternType="solid">
        <fgColor rgb="FFFFC7CE"/>
      </patternFill>
    </fill>
    <fill>
      <patternFill patternType="solid">
        <fgColor rgb="FFC6EFCE"/>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style="thin">
        <color indexed="64"/>
      </right>
      <top/>
      <bottom/>
      <diagonal/>
    </border>
    <border>
      <left/>
      <right style="dashed">
        <color rgb="FFFF0000"/>
      </right>
      <top/>
      <bottom/>
      <diagonal/>
    </border>
  </borders>
  <cellStyleXfs count="5">
    <xf numFmtId="0" fontId="0" fillId="0" borderId="0"/>
    <xf numFmtId="0" fontId="23" fillId="0" borderId="0" applyNumberFormat="0" applyFill="0" applyBorder="0" applyAlignment="0" applyProtection="0"/>
    <xf numFmtId="0" fontId="36" fillId="0" borderId="0"/>
    <xf numFmtId="0" fontId="59" fillId="6" borderId="0" applyNumberFormat="0" applyBorder="0" applyAlignment="0" applyProtection="0"/>
    <xf numFmtId="0" fontId="65" fillId="7" borderId="0" applyNumberFormat="0" applyBorder="0" applyAlignment="0" applyProtection="0"/>
  </cellStyleXfs>
  <cellXfs count="148">
    <xf numFmtId="0" fontId="0" fillId="0" borderId="0" xfId="0"/>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8" fillId="0" borderId="0" xfId="0" applyFont="1"/>
    <xf numFmtId="0" fontId="0" fillId="0" borderId="0" xfId="0" applyAlignment="1">
      <alignment wrapText="1"/>
    </xf>
    <xf numFmtId="14"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0" borderId="1" xfId="0" applyFont="1" applyBorder="1" applyAlignment="1">
      <alignment horizontal="right" vertical="center"/>
    </xf>
    <xf numFmtId="0" fontId="23" fillId="0" borderId="0" xfId="1"/>
    <xf numFmtId="0" fontId="27" fillId="4" borderId="1" xfId="0" applyFont="1" applyFill="1" applyBorder="1" applyAlignment="1">
      <alignment horizontal="center" vertical="center" wrapText="1"/>
    </xf>
    <xf numFmtId="0" fontId="27" fillId="0" borderId="0" xfId="0" applyFont="1" applyAlignment="1">
      <alignment horizontal="center" vertical="center" textRotation="90"/>
    </xf>
    <xf numFmtId="0" fontId="0" fillId="0" borderId="1" xfId="0" applyBorder="1"/>
    <xf numFmtId="0" fontId="27" fillId="0" borderId="0" xfId="0" applyFont="1" applyAlignment="1">
      <alignment horizontal="center" vertical="center"/>
    </xf>
    <xf numFmtId="0" fontId="30" fillId="0" borderId="0" xfId="0" applyFont="1" applyAlignment="1">
      <alignment horizontal="center" vertical="center"/>
    </xf>
    <xf numFmtId="0" fontId="35" fillId="0" borderId="0" xfId="0" applyFont="1"/>
    <xf numFmtId="0" fontId="37" fillId="5" borderId="0" xfId="2" applyFont="1" applyFill="1" applyAlignment="1">
      <alignment horizontal="center" vertical="center"/>
    </xf>
    <xf numFmtId="0" fontId="36" fillId="0" borderId="0" xfId="2"/>
    <xf numFmtId="0" fontId="38" fillId="0" borderId="0" xfId="2" applyFont="1"/>
    <xf numFmtId="0" fontId="39" fillId="0" borderId="0" xfId="2" applyFont="1"/>
    <xf numFmtId="0" fontId="40" fillId="0" borderId="0" xfId="2" applyFont="1"/>
    <xf numFmtId="0" fontId="41" fillId="0" borderId="0" xfId="2" applyFont="1"/>
    <xf numFmtId="49" fontId="16" fillId="2" borderId="1" xfId="0" applyNumberFormat="1" applyFont="1" applyFill="1" applyBorder="1" applyAlignment="1">
      <alignment horizontal="center" vertical="top" wrapText="1"/>
    </xf>
    <xf numFmtId="0" fontId="16" fillId="2" borderId="1" xfId="0" applyFont="1" applyFill="1" applyBorder="1" applyAlignment="1">
      <alignment horizontal="center" vertical="top" wrapText="1"/>
    </xf>
    <xf numFmtId="0" fontId="42" fillId="0" borderId="0" xfId="0" applyFont="1"/>
    <xf numFmtId="0" fontId="43" fillId="0" borderId="0" xfId="0" applyFont="1"/>
    <xf numFmtId="0" fontId="0" fillId="0" borderId="0" xfId="0" applyAlignment="1">
      <alignment horizontal="center"/>
    </xf>
    <xf numFmtId="0" fontId="0" fillId="0" borderId="1" xfId="0" applyBorder="1" applyAlignment="1">
      <alignment horizontal="center"/>
    </xf>
    <xf numFmtId="0" fontId="44" fillId="0" borderId="0" xfId="2" applyFont="1"/>
    <xf numFmtId="2" fontId="0" fillId="0" borderId="0" xfId="0" applyNumberFormat="1"/>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center" wrapText="1"/>
    </xf>
    <xf numFmtId="0" fontId="38" fillId="0" borderId="2" xfId="2" applyFont="1" applyBorder="1"/>
    <xf numFmtId="0" fontId="36" fillId="0" borderId="2" xfId="2" applyBorder="1"/>
    <xf numFmtId="0" fontId="45" fillId="0" borderId="2" xfId="2" applyFont="1" applyBorder="1"/>
    <xf numFmtId="0" fontId="45" fillId="0" borderId="0" xfId="2" applyFont="1"/>
    <xf numFmtId="0" fontId="46" fillId="0" borderId="0" xfId="0" applyFont="1"/>
    <xf numFmtId="0" fontId="26" fillId="0" borderId="0" xfId="0" applyFont="1"/>
    <xf numFmtId="0" fontId="14" fillId="0" borderId="0" xfId="0" applyFont="1"/>
    <xf numFmtId="0" fontId="14" fillId="0" borderId="0" xfId="0" applyFont="1" applyAlignment="1">
      <alignment wrapText="1"/>
    </xf>
    <xf numFmtId="0" fontId="49" fillId="2" borderId="1" xfId="0" applyFont="1" applyFill="1" applyBorder="1" applyAlignment="1">
      <alignment horizontal="center" vertical="center" wrapText="1"/>
    </xf>
    <xf numFmtId="0" fontId="50" fillId="0" borderId="0" xfId="0" applyFont="1"/>
    <xf numFmtId="0" fontId="28" fillId="0" borderId="0" xfId="1" applyFont="1" applyFill="1" applyBorder="1" applyAlignment="1" applyProtection="1">
      <alignment horizontal="left" vertical="center"/>
    </xf>
    <xf numFmtId="0" fontId="24" fillId="0" borderId="0" xfId="0" applyFont="1" applyAlignment="1">
      <alignment horizontal="left" vertical="top" wrapText="1"/>
    </xf>
    <xf numFmtId="0" fontId="24" fillId="0" borderId="0" xfId="0" applyFont="1"/>
    <xf numFmtId="0" fontId="24" fillId="0" borderId="0" xfId="0" applyFont="1" applyAlignment="1">
      <alignment horizontal="center" vertical="center" wrapText="1"/>
    </xf>
    <xf numFmtId="0" fontId="24" fillId="0" borderId="0" xfId="1" applyFont="1" applyFill="1" applyBorder="1" applyAlignment="1">
      <alignment vertical="center"/>
    </xf>
    <xf numFmtId="0" fontId="29" fillId="3" borderId="0" xfId="0" applyFont="1" applyFill="1" applyAlignment="1">
      <alignment horizontal="center" vertical="center"/>
    </xf>
    <xf numFmtId="14" fontId="29" fillId="0" borderId="0" xfId="0" applyNumberFormat="1" applyFont="1" applyAlignment="1">
      <alignment vertical="center" wrapText="1"/>
    </xf>
    <xf numFmtId="0" fontId="28" fillId="0" borderId="0" xfId="1" applyFont="1" applyFill="1" applyBorder="1" applyAlignment="1">
      <alignment horizontal="center" vertical="center" wrapText="1"/>
    </xf>
    <xf numFmtId="0" fontId="51" fillId="0" borderId="0" xfId="1" applyFont="1" applyFill="1" applyBorder="1" applyAlignment="1">
      <alignment horizontal="left" vertical="top" wrapText="1"/>
    </xf>
    <xf numFmtId="0" fontId="18" fillId="0" borderId="0" xfId="0" applyFont="1" applyAlignment="1">
      <alignment horizontal="center" vertical="center" wrapText="1"/>
    </xf>
    <xf numFmtId="0" fontId="52" fillId="0" borderId="0" xfId="0" applyFont="1" applyAlignment="1">
      <alignment horizontal="left" vertical="top" wrapText="1"/>
    </xf>
    <xf numFmtId="0" fontId="22" fillId="0" borderId="0" xfId="0" applyFont="1" applyAlignment="1">
      <alignment horizontal="center" vertical="center" wrapText="1"/>
    </xf>
    <xf numFmtId="14" fontId="24" fillId="0" borderId="0" xfId="0" applyNumberFormat="1" applyFont="1" applyAlignment="1">
      <alignment horizontal="right" vertical="center" wrapText="1"/>
    </xf>
    <xf numFmtId="164" fontId="28" fillId="0" borderId="0" xfId="1" applyNumberFormat="1" applyFont="1" applyFill="1" applyBorder="1" applyAlignment="1">
      <alignment horizontal="center" vertical="center" wrapText="1"/>
    </xf>
    <xf numFmtId="0" fontId="28" fillId="0" borderId="0" xfId="1" applyFont="1" applyFill="1" applyBorder="1" applyAlignment="1">
      <alignment horizontal="center" vertical="center"/>
    </xf>
    <xf numFmtId="0" fontId="28" fillId="0" borderId="0" xfId="1" applyFont="1" applyFill="1" applyBorder="1" applyAlignment="1">
      <alignment horizontal="center" vertical="top" wrapText="1"/>
    </xf>
    <xf numFmtId="0" fontId="22" fillId="0" borderId="0" xfId="0" applyFont="1" applyAlignment="1">
      <alignment horizontal="center" vertical="center"/>
    </xf>
    <xf numFmtId="0" fontId="22" fillId="0" borderId="0" xfId="1" applyFont="1" applyFill="1" applyBorder="1" applyAlignment="1">
      <alignment horizontal="center" vertical="center" wrapText="1"/>
    </xf>
    <xf numFmtId="14" fontId="24" fillId="0" borderId="0" xfId="0" applyNumberFormat="1" applyFont="1" applyAlignment="1">
      <alignment vertical="center" wrapText="1"/>
    </xf>
    <xf numFmtId="0" fontId="18" fillId="3" borderId="0" xfId="0" applyFont="1" applyFill="1" applyAlignment="1">
      <alignment horizontal="center" vertical="center"/>
    </xf>
    <xf numFmtId="0" fontId="19" fillId="0" borderId="1" xfId="0" applyFont="1" applyBorder="1" applyAlignment="1">
      <alignment horizontal="right" vertical="center"/>
    </xf>
    <xf numFmtId="0" fontId="21" fillId="0" borderId="0" xfId="0" applyFont="1" applyAlignment="1">
      <alignment horizontal="right" vertical="center"/>
    </xf>
    <xf numFmtId="0" fontId="28" fillId="2" borderId="0" xfId="1" applyFont="1" applyFill="1" applyBorder="1" applyAlignment="1">
      <alignment horizontal="center" vertical="center" wrapText="1"/>
    </xf>
    <xf numFmtId="0" fontId="22" fillId="2" borderId="0" xfId="0" applyFont="1" applyFill="1" applyAlignment="1">
      <alignment horizontal="center" vertical="center" wrapText="1"/>
    </xf>
    <xf numFmtId="0" fontId="28" fillId="2" borderId="0" xfId="1" applyFont="1" applyFill="1" applyBorder="1" applyAlignment="1">
      <alignment horizontal="center" vertical="center"/>
    </xf>
    <xf numFmtId="164" fontId="28" fillId="2" borderId="0" xfId="1" applyNumberFormat="1" applyFont="1" applyFill="1" applyBorder="1" applyAlignment="1">
      <alignment horizontal="center" vertical="center" wrapText="1"/>
    </xf>
    <xf numFmtId="0" fontId="18" fillId="2" borderId="0" xfId="0" applyFont="1" applyFill="1" applyAlignment="1">
      <alignment horizontal="left"/>
    </xf>
    <xf numFmtId="0" fontId="29" fillId="0" borderId="0" xfId="0" applyFont="1" applyAlignment="1">
      <alignment horizontal="center" vertical="center" wrapText="1"/>
    </xf>
    <xf numFmtId="0" fontId="12" fillId="0" borderId="0" xfId="0" applyFont="1"/>
    <xf numFmtId="0" fontId="0" fillId="2" borderId="0" xfId="0" applyFill="1"/>
    <xf numFmtId="2" fontId="0" fillId="2" borderId="0" xfId="0" applyNumberFormat="1" applyFill="1"/>
    <xf numFmtId="0" fontId="0" fillId="2" borderId="0" xfId="0" applyFill="1" applyAlignment="1">
      <alignment horizontal="center"/>
    </xf>
    <xf numFmtId="0" fontId="0" fillId="2" borderId="0" xfId="0" applyFill="1" applyAlignment="1">
      <alignment wrapText="1"/>
    </xf>
    <xf numFmtId="0" fontId="0" fillId="2" borderId="0" xfId="0" applyFill="1" applyAlignment="1">
      <alignment horizontal="center" wrapText="1"/>
    </xf>
    <xf numFmtId="0" fontId="0" fillId="2" borderId="0" xfId="0" applyFill="1" applyAlignment="1">
      <alignment horizontal="left" wrapText="1"/>
    </xf>
    <xf numFmtId="0" fontId="0" fillId="2" borderId="0" xfId="0" quotePrefix="1" applyFill="1"/>
    <xf numFmtId="14" fontId="0" fillId="0" borderId="0" xfId="0" applyNumberFormat="1"/>
    <xf numFmtId="49" fontId="0" fillId="0" borderId="0" xfId="0" applyNumberFormat="1"/>
    <xf numFmtId="0" fontId="23" fillId="0" borderId="0" xfId="1" applyFill="1"/>
    <xf numFmtId="0" fontId="15" fillId="0" borderId="0" xfId="0" applyFont="1" applyAlignment="1">
      <alignment wrapText="1"/>
    </xf>
    <xf numFmtId="0" fontId="16" fillId="2" borderId="3" xfId="0" applyFont="1" applyFill="1" applyBorder="1" applyAlignment="1">
      <alignment horizontal="center" vertical="center" wrapText="1"/>
    </xf>
    <xf numFmtId="0" fontId="16" fillId="2" borderId="3" xfId="0" applyFont="1" applyFill="1" applyBorder="1" applyAlignment="1">
      <alignment horizontal="center" vertical="center"/>
    </xf>
    <xf numFmtId="0" fontId="25" fillId="2" borderId="3" xfId="0" applyFont="1" applyFill="1" applyBorder="1" applyAlignment="1">
      <alignment horizontal="center" vertical="center" wrapText="1"/>
    </xf>
    <xf numFmtId="0" fontId="13" fillId="0" borderId="0" xfId="0" applyFont="1" applyAlignment="1">
      <alignment wrapText="1"/>
    </xf>
    <xf numFmtId="0" fontId="47" fillId="0" borderId="0" xfId="0" applyFont="1" applyAlignment="1">
      <alignment wrapText="1"/>
    </xf>
    <xf numFmtId="0" fontId="14" fillId="0" borderId="0" xfId="0" applyFont="1" applyAlignment="1">
      <alignment vertical="top" wrapText="1"/>
    </xf>
    <xf numFmtId="0" fontId="48" fillId="0" borderId="0" xfId="0" applyFont="1" applyAlignment="1">
      <alignment wrapText="1"/>
    </xf>
    <xf numFmtId="14" fontId="15" fillId="0" borderId="0" xfId="0" applyNumberFormat="1" applyFont="1" applyAlignment="1">
      <alignment horizontal="center"/>
    </xf>
    <xf numFmtId="2" fontId="0" fillId="2" borderId="0" xfId="0" applyNumberFormat="1" applyFill="1" applyAlignment="1">
      <alignment horizontal="center"/>
    </xf>
    <xf numFmtId="0" fontId="11" fillId="0" borderId="0" xfId="0" applyFont="1" applyAlignment="1">
      <alignment wrapText="1"/>
    </xf>
    <xf numFmtId="0" fontId="53" fillId="0" borderId="0" xfId="0" applyFont="1" applyAlignment="1">
      <alignment horizontal="center"/>
    </xf>
    <xf numFmtId="0" fontId="54" fillId="5" borderId="0" xfId="2" applyFont="1" applyFill="1" applyAlignment="1">
      <alignment horizontal="center" vertical="center"/>
    </xf>
    <xf numFmtId="0" fontId="55" fillId="0" borderId="0" xfId="1" applyFont="1"/>
    <xf numFmtId="0" fontId="56" fillId="0" borderId="0" xfId="2" applyFont="1"/>
    <xf numFmtId="0" fontId="10" fillId="0" borderId="0" xfId="0" applyFont="1" applyAlignment="1">
      <alignment wrapText="1"/>
    </xf>
    <xf numFmtId="0" fontId="57" fillId="0" borderId="0" xfId="0" applyFont="1" applyAlignment="1">
      <alignment wrapText="1"/>
    </xf>
    <xf numFmtId="0" fontId="0" fillId="0" borderId="0" xfId="0" quotePrefix="1"/>
    <xf numFmtId="0" fontId="9" fillId="0" borderId="0" xfId="0" applyFont="1" applyAlignment="1">
      <alignment wrapText="1"/>
    </xf>
    <xf numFmtId="0" fontId="8" fillId="0" borderId="0" xfId="0" applyFont="1" applyAlignment="1">
      <alignment wrapText="1"/>
    </xf>
    <xf numFmtId="2" fontId="50" fillId="2" borderId="0" xfId="0" applyNumberFormat="1" applyFont="1" applyFill="1"/>
    <xf numFmtId="0" fontId="0" fillId="2" borderId="0" xfId="0" applyFill="1" applyAlignment="1">
      <alignment horizontal="center" vertical="center"/>
    </xf>
    <xf numFmtId="165" fontId="0" fillId="0" borderId="0" xfId="0" applyNumberFormat="1"/>
    <xf numFmtId="9" fontId="7" fillId="0" borderId="0" xfId="0" quotePrefix="1" applyNumberFormat="1" applyFont="1"/>
    <xf numFmtId="0" fontId="6" fillId="0" borderId="0" xfId="0" applyFont="1" applyAlignment="1">
      <alignment wrapText="1"/>
    </xf>
    <xf numFmtId="0" fontId="5" fillId="0" borderId="0" xfId="0" applyFont="1" applyAlignment="1">
      <alignment wrapText="1"/>
    </xf>
    <xf numFmtId="0" fontId="50" fillId="2" borderId="0" xfId="0" applyFont="1" applyFill="1" applyAlignment="1">
      <alignment horizontal="center"/>
    </xf>
    <xf numFmtId="0" fontId="4" fillId="0" borderId="0" xfId="0" applyFont="1" applyAlignment="1">
      <alignment wrapText="1"/>
    </xf>
    <xf numFmtId="0" fontId="3" fillId="0" borderId="0" xfId="0" applyFont="1" applyAlignment="1">
      <alignment wrapText="1"/>
    </xf>
    <xf numFmtId="0" fontId="2" fillId="0" borderId="0" xfId="0" applyFont="1" applyAlignment="1">
      <alignment wrapText="1"/>
    </xf>
    <xf numFmtId="166" fontId="29" fillId="3" borderId="0" xfId="0" applyNumberFormat="1" applyFont="1" applyFill="1" applyAlignment="1">
      <alignment horizontal="center" vertical="center"/>
    </xf>
    <xf numFmtId="0" fontId="25" fillId="0" borderId="0" xfId="0" applyFont="1" applyAlignment="1">
      <alignment vertical="center"/>
    </xf>
    <xf numFmtId="0" fontId="18" fillId="2" borderId="0" xfId="0" applyFont="1" applyFill="1" applyAlignment="1">
      <alignment horizontal="center" vertical="center"/>
    </xf>
    <xf numFmtId="0" fontId="28" fillId="2" borderId="0" xfId="1" applyFont="1" applyFill="1" applyBorder="1" applyAlignment="1">
      <alignment vertical="center"/>
    </xf>
    <xf numFmtId="0" fontId="18" fillId="2" borderId="0" xfId="0" applyFont="1" applyFill="1"/>
    <xf numFmtId="0" fontId="28" fillId="2" borderId="0" xfId="1" applyFont="1" applyFill="1" applyBorder="1" applyAlignment="1">
      <alignment horizontal="left" vertical="center"/>
    </xf>
    <xf numFmtId="0" fontId="25" fillId="2" borderId="0" xfId="0" applyFont="1" applyFill="1" applyAlignment="1">
      <alignment vertical="center"/>
    </xf>
    <xf numFmtId="0" fontId="28" fillId="0" borderId="0" xfId="1" applyFont="1" applyFill="1" applyBorder="1" applyAlignment="1">
      <alignment horizontal="left" vertical="center"/>
    </xf>
    <xf numFmtId="0" fontId="60" fillId="0" borderId="0" xfId="0" applyFont="1" applyAlignment="1">
      <alignment vertical="center"/>
    </xf>
    <xf numFmtId="0" fontId="24" fillId="0" borderId="0" xfId="0" applyFont="1" applyAlignment="1">
      <alignment vertical="center" wrapText="1"/>
    </xf>
    <xf numFmtId="0" fontId="29" fillId="0" borderId="0" xfId="0" applyFont="1" applyAlignment="1">
      <alignment horizontal="center" vertical="center" textRotation="90"/>
    </xf>
    <xf numFmtId="14" fontId="29" fillId="0" borderId="0" xfId="0" applyNumberFormat="1" applyFont="1" applyAlignment="1">
      <alignment horizontal="center" vertical="center" wrapText="1"/>
    </xf>
    <xf numFmtId="0" fontId="29" fillId="0" borderId="0" xfId="0" applyFont="1" applyAlignment="1">
      <alignment horizontal="left" vertical="top" wrapText="1"/>
    </xf>
    <xf numFmtId="0" fontId="62" fillId="0" borderId="0" xfId="0" applyFont="1" applyAlignment="1">
      <alignment horizontal="center" wrapText="1"/>
    </xf>
    <xf numFmtId="0" fontId="63" fillId="0" borderId="0" xfId="0" applyFont="1" applyAlignment="1">
      <alignment horizontal="left" vertical="top" wrapText="1"/>
    </xf>
    <xf numFmtId="0" fontId="17" fillId="0" borderId="0" xfId="0" applyFont="1" applyAlignment="1">
      <alignment vertical="center"/>
    </xf>
    <xf numFmtId="0" fontId="28" fillId="2" borderId="0" xfId="1" applyFont="1" applyFill="1" applyAlignment="1">
      <alignment horizontal="center" vertical="center" wrapText="1"/>
    </xf>
    <xf numFmtId="14" fontId="18" fillId="0" borderId="0" xfId="0" applyNumberFormat="1" applyFont="1" applyAlignment="1">
      <alignment vertical="center"/>
    </xf>
    <xf numFmtId="0" fontId="28" fillId="0" borderId="0" xfId="1" applyFont="1" applyAlignment="1">
      <alignment vertical="center"/>
    </xf>
    <xf numFmtId="0" fontId="1" fillId="0" borderId="0" xfId="0" applyFont="1" applyAlignment="1">
      <alignment horizontal="left" wrapText="1"/>
    </xf>
    <xf numFmtId="0" fontId="32" fillId="2" borderId="0" xfId="1" applyFont="1" applyFill="1" applyBorder="1" applyAlignment="1">
      <alignment horizontal="center" vertical="center" wrapText="1"/>
    </xf>
    <xf numFmtId="166" fontId="27" fillId="0" borderId="0" xfId="0" applyNumberFormat="1" applyFont="1" applyAlignment="1">
      <alignment horizontal="center" vertical="center"/>
    </xf>
    <xf numFmtId="0" fontId="18" fillId="0" borderId="0" xfId="0" applyFont="1" applyAlignment="1">
      <alignment horizontal="right" vertical="center"/>
    </xf>
    <xf numFmtId="1" fontId="29" fillId="3" borderId="0" xfId="0" applyNumberFormat="1" applyFont="1" applyFill="1" applyAlignment="1">
      <alignment horizontal="center" vertical="center"/>
    </xf>
    <xf numFmtId="2" fontId="24" fillId="0" borderId="0" xfId="0" applyNumberFormat="1" applyFont="1"/>
    <xf numFmtId="1" fontId="24" fillId="0" borderId="0" xfId="4" applyNumberFormat="1" applyFont="1" applyFill="1"/>
    <xf numFmtId="2" fontId="24" fillId="0" borderId="0" xfId="3" applyNumberFormat="1" applyFont="1" applyFill="1"/>
    <xf numFmtId="1" fontId="24" fillId="0" borderId="0" xfId="3" applyNumberFormat="1" applyFont="1" applyFill="1"/>
    <xf numFmtId="0" fontId="68" fillId="2" borderId="0" xfId="1" applyFont="1" applyFill="1" applyBorder="1" applyAlignment="1">
      <alignment horizontal="left" vertical="center"/>
    </xf>
    <xf numFmtId="0" fontId="68" fillId="2" borderId="0" xfId="1" applyFont="1" applyFill="1" applyBorder="1" applyAlignment="1">
      <alignment horizontal="right" vertical="center"/>
    </xf>
    <xf numFmtId="0" fontId="69" fillId="0" borderId="0" xfId="0" applyFont="1"/>
    <xf numFmtId="0" fontId="70" fillId="0" borderId="0" xfId="0" applyFont="1" applyAlignment="1">
      <alignment wrapText="1"/>
    </xf>
    <xf numFmtId="0" fontId="58" fillId="0" borderId="0" xfId="0" applyFont="1" applyAlignment="1">
      <alignment wrapText="1"/>
    </xf>
    <xf numFmtId="0" fontId="66" fillId="0" borderId="0" xfId="0" applyFont="1" applyAlignment="1">
      <alignment horizontal="left" vertical="top" wrapText="1"/>
    </xf>
    <xf numFmtId="0" fontId="67" fillId="0" borderId="0" xfId="0" applyFont="1" applyAlignment="1">
      <alignment horizontal="right" vertical="top"/>
    </xf>
    <xf numFmtId="0" fontId="67" fillId="0" borderId="4" xfId="0" applyFont="1" applyBorder="1" applyAlignment="1">
      <alignment horizontal="right" vertical="top"/>
    </xf>
  </cellXfs>
  <cellStyles count="5">
    <cellStyle name="Bad" xfId="3" builtinId="27"/>
    <cellStyle name="Good" xfId="4" builtinId="26"/>
    <cellStyle name="Hyperlink" xfId="1" builtinId="8"/>
    <cellStyle name="Normal" xfId="0" builtinId="0"/>
    <cellStyle name="Normal 2" xfId="2" xr:uid="{41DF4021-317B-4A9C-8BBA-DE9184853CE1}"/>
  </cellStyles>
  <dxfs count="5">
    <dxf>
      <font>
        <b/>
        <i val="0"/>
        <color theme="7" tint="-0.2499465926084170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BEA9B7"/>
      <color rgb="FF33CCCC"/>
      <color rgb="FFFF6600"/>
      <color rgb="FFFF6699"/>
      <color rgb="FF7DC7C9"/>
      <color rgb="FF00CC99"/>
      <color rgb="FF009999"/>
      <color rgb="FF008080"/>
      <color rgb="FFFFFF99"/>
      <color rgb="FF92E1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r>
              <a:rPr lang="lv-LV" sz="1050" b="0" i="0" u="none" strike="noStrike" kern="1200" spc="0" baseline="0">
                <a:solidFill>
                  <a:sysClr val="windowText" lastClr="000000">
                    <a:lumMod val="65000"/>
                    <a:lumOff val="35000"/>
                  </a:sysClr>
                </a:solidFill>
                <a:effectLst/>
              </a:rPr>
              <a:t>Publiskojamās informācijas prasību izpildes apjoms (%)</a:t>
            </a:r>
          </a:p>
          <a:p>
            <a:pPr>
              <a:defRPr sz="1050"/>
            </a:pPr>
            <a:r>
              <a:rPr lang="lv-LV" sz="1050" b="0" i="0" u="none" strike="noStrike" kern="1200" spc="0" baseline="0">
                <a:solidFill>
                  <a:sysClr val="windowText" lastClr="000000">
                    <a:lumMod val="65000"/>
                    <a:lumOff val="35000"/>
                  </a:sysClr>
                </a:solidFill>
                <a:effectLst/>
              </a:rPr>
              <a:t> pašvaldību tīmekļvietnēs par 2024. gadu</a:t>
            </a:r>
            <a:endParaRPr lang="lv-LV" sz="105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29157441418897895"/>
          <c:y val="0.18136864039536041"/>
          <c:w val="0.41384558180227465"/>
          <c:h val="0.6897426363371244"/>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9716-47A3-AF3E-0C36F5614C13}"/>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9716-47A3-AF3E-0C36F5614C13}"/>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9716-47A3-AF3E-0C36F5614C13}"/>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9716-47A3-AF3E-0C36F5614C13}"/>
              </c:ext>
            </c:extLst>
          </c:dPt>
          <c:dPt>
            <c:idx val="4"/>
            <c:bubble3D val="0"/>
            <c:spPr>
              <a:solidFill>
                <a:srgbClr val="7DC7C9"/>
              </a:solidFill>
              <a:ln w="19050">
                <a:solidFill>
                  <a:schemeClr val="lt1"/>
                </a:solidFill>
              </a:ln>
              <a:effectLst/>
            </c:spPr>
            <c:extLst>
              <c:ext xmlns:c16="http://schemas.microsoft.com/office/drawing/2014/chart" uri="{C3380CC4-5D6E-409C-BE32-E72D297353CC}">
                <c16:uniqueId val="{00000008-CED6-436E-9124-882920131D9C}"/>
              </c:ext>
            </c:extLst>
          </c:dPt>
          <c:dPt>
            <c:idx val="5"/>
            <c:bubble3D val="0"/>
            <c:spPr>
              <a:solidFill>
                <a:srgbClr val="C00000"/>
              </a:solidFill>
              <a:ln w="19050">
                <a:solidFill>
                  <a:schemeClr val="lt1"/>
                </a:solidFill>
              </a:ln>
              <a:effectLst/>
            </c:spPr>
            <c:extLst>
              <c:ext xmlns:c16="http://schemas.microsoft.com/office/drawing/2014/chart" uri="{C3380CC4-5D6E-409C-BE32-E72D297353CC}">
                <c16:uniqueId val="{0000000B-CED4-4998-B215-448D804C027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Vērtējumu_tabula!$D$5:$D$10</c:f>
              <c:strCache>
                <c:ptCount val="6"/>
                <c:pt idx="0">
                  <c:v>100%</c:v>
                </c:pt>
                <c:pt idx="1">
                  <c:v>virs 75-99%</c:v>
                </c:pt>
                <c:pt idx="2">
                  <c:v>&gt;50-75%</c:v>
                </c:pt>
                <c:pt idx="3">
                  <c:v>&gt;30-50%</c:v>
                </c:pt>
                <c:pt idx="4">
                  <c:v>līdz 30%</c:v>
                </c:pt>
                <c:pt idx="5">
                  <c:v>0%</c:v>
                </c:pt>
              </c:strCache>
            </c:strRef>
          </c:cat>
          <c:val>
            <c:numRef>
              <c:f>Vērtējumu_tabula!$E$5:$E$10</c:f>
              <c:numCache>
                <c:formatCode>General</c:formatCode>
                <c:ptCount val="6"/>
                <c:pt idx="0">
                  <c:v>13</c:v>
                </c:pt>
                <c:pt idx="1">
                  <c:v>11</c:v>
                </c:pt>
                <c:pt idx="2">
                  <c:v>13</c:v>
                </c:pt>
                <c:pt idx="3">
                  <c:v>2</c:v>
                </c:pt>
                <c:pt idx="4">
                  <c:v>3</c:v>
                </c:pt>
                <c:pt idx="5">
                  <c:v>1</c:v>
                </c:pt>
              </c:numCache>
            </c:numRef>
          </c:val>
          <c:extLst>
            <c:ext xmlns:c16="http://schemas.microsoft.com/office/drawing/2014/chart" uri="{C3380CC4-5D6E-409C-BE32-E72D297353CC}">
              <c16:uniqueId val="{00000008-9716-47A3-AF3E-0C36F5614C13}"/>
            </c:ext>
          </c:extLst>
        </c:ser>
        <c:dLbls>
          <c:showLegendKey val="0"/>
          <c:showVal val="0"/>
          <c:showCatName val="0"/>
          <c:showSerName val="0"/>
          <c:showPercent val="0"/>
          <c:showBubbleSize val="0"/>
          <c:showLeaderLines val="1"/>
        </c:dLbls>
        <c:firstSliceAng val="340"/>
        <c:holeSize val="56"/>
      </c:doughnutChart>
      <c:spPr>
        <a:noFill/>
        <a:ln>
          <a:noFill/>
        </a:ln>
        <a:effectLst/>
      </c:spPr>
    </c:plotArea>
    <c:legend>
      <c:legendPos val="r"/>
      <c:layout>
        <c:manualLayout>
          <c:xMode val="edge"/>
          <c:yMode val="edge"/>
          <c:x val="0.7311205161854768"/>
          <c:y val="0.26967483231262757"/>
          <c:w val="0.19110170603674539"/>
          <c:h val="0.363428113152522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486527956893657"/>
          <c:y val="3.5993973263227744E-2"/>
          <c:w val="0.57275863770189117"/>
          <c:h val="0.87558880479557466"/>
        </c:manualLayout>
      </c:layout>
      <c:barChart>
        <c:barDir val="bar"/>
        <c:grouping val="stacked"/>
        <c:varyColors val="0"/>
        <c:ser>
          <c:idx val="0"/>
          <c:order val="0"/>
          <c:tx>
            <c:strRef>
              <c:f>'Pašvaldību-kapitālsab._tabula'!$D$1</c:f>
              <c:strCache>
                <c:ptCount val="1"/>
                <c:pt idx="0">
                  <c:v>Ir</c:v>
                </c:pt>
              </c:strCache>
            </c:strRef>
          </c:tx>
          <c:spPr>
            <a:solidFill>
              <a:srgbClr val="00808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'Pašvaldību-kapitālsab._tabula'!$C$2:$C$15</c:f>
              <c:strCache>
                <c:ptCount val="14"/>
                <c:pt idx="0">
                  <c:v>SIA "LIEPĀJAS REĢIONĀLĀ SLIMNĪCA"</c:v>
                </c:pt>
                <c:pt idx="1">
                  <c:v>Rīgas pašvaldības SIA "Rīgas satiksme"</c:v>
                </c:pt>
                <c:pt idx="2">
                  <c:v>SIA "Rīgas namu pārvaldnieks"</c:v>
                </c:pt>
                <c:pt idx="3">
                  <c:v>SIA "Rīgas ūdens"</c:v>
                </c:pt>
                <c:pt idx="4">
                  <c:v>SIA "Getliņi EKO"</c:v>
                </c:pt>
                <c:pt idx="5">
                  <c:v>SIA "Daugavpils reģionālā slimnīca"</c:v>
                </c:pt>
                <c:pt idx="6">
                  <c:v>SIA "Rīgas meži"</c:v>
                </c:pt>
                <c:pt idx="7">
                  <c:v>SIA "Daugavpils ūdens"</c:v>
                </c:pt>
                <c:pt idx="8">
                  <c:v>SIA "Ziemeļkurzemes reģionālā slimnīca"</c:v>
                </c:pt>
                <c:pt idx="9">
                  <c:v>SIA "RĒZEKNES SLIMNĪCA"</c:v>
                </c:pt>
                <c:pt idx="10">
                  <c:v>SIA "Daugavpils satiksme"</c:v>
                </c:pt>
                <c:pt idx="11">
                  <c:v>SIA "Vidzemes slimnīca"</c:v>
                </c:pt>
                <c:pt idx="12">
                  <c:v>AS "RĪGAS SILTUMS"</c:v>
                </c:pt>
                <c:pt idx="13">
                  <c:v>SIA "Rīgas nami"</c:v>
                </c:pt>
              </c:strCache>
            </c:strRef>
          </c:cat>
          <c:val>
            <c:numRef>
              <c:f>'Pašvaldību-kapitālsab._tabula'!$D$2:$D$15</c:f>
              <c:numCache>
                <c:formatCode>General</c:formatCode>
                <c:ptCount val="14"/>
                <c:pt idx="0">
                  <c:v>17</c:v>
                </c:pt>
                <c:pt idx="1">
                  <c:v>17</c:v>
                </c:pt>
                <c:pt idx="2">
                  <c:v>17</c:v>
                </c:pt>
                <c:pt idx="3">
                  <c:v>18</c:v>
                </c:pt>
                <c:pt idx="4">
                  <c:v>18</c:v>
                </c:pt>
                <c:pt idx="5">
                  <c:v>9</c:v>
                </c:pt>
                <c:pt idx="6">
                  <c:v>16</c:v>
                </c:pt>
                <c:pt idx="7">
                  <c:v>15</c:v>
                </c:pt>
                <c:pt idx="8">
                  <c:v>14</c:v>
                </c:pt>
                <c:pt idx="9">
                  <c:v>12</c:v>
                </c:pt>
                <c:pt idx="10">
                  <c:v>14</c:v>
                </c:pt>
                <c:pt idx="11">
                  <c:v>13</c:v>
                </c:pt>
                <c:pt idx="12">
                  <c:v>14</c:v>
                </c:pt>
                <c:pt idx="13">
                  <c:v>18</c:v>
                </c:pt>
              </c:numCache>
            </c:numRef>
          </c:val>
          <c:extLst>
            <c:ext xmlns:c16="http://schemas.microsoft.com/office/drawing/2014/chart" uri="{C3380CC4-5D6E-409C-BE32-E72D297353CC}">
              <c16:uniqueId val="{00000000-5CB2-43DF-A0D8-E771B8C5973A}"/>
            </c:ext>
          </c:extLst>
        </c:ser>
        <c:ser>
          <c:idx val="1"/>
          <c:order val="1"/>
          <c:tx>
            <c:strRef>
              <c:f>'Pašvaldību-kapitālsab._tabula'!$E$1</c:f>
              <c:strCache>
                <c:ptCount val="1"/>
                <c:pt idx="0">
                  <c:v>Daļēji</c:v>
                </c:pt>
              </c:strCache>
            </c:strRef>
          </c:tx>
          <c:spPr>
            <a:solidFill>
              <a:schemeClr val="accent4">
                <a:lumMod val="40000"/>
                <a:lumOff val="60000"/>
              </a:schemeClr>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1-2944-4FE1-9E1B-070720EDF37B}"/>
                </c:ext>
              </c:extLst>
            </c:dLbl>
            <c:dLbl>
              <c:idx val="4"/>
              <c:delete val="1"/>
              <c:extLst>
                <c:ext xmlns:c15="http://schemas.microsoft.com/office/drawing/2012/chart" uri="{CE6537A1-D6FC-4f65-9D91-7224C49458BB}"/>
                <c:ext xmlns:c16="http://schemas.microsoft.com/office/drawing/2014/chart" uri="{C3380CC4-5D6E-409C-BE32-E72D297353CC}">
                  <c16:uniqueId val="{00000010-2944-4FE1-9E1B-070720EDF37B}"/>
                </c:ext>
              </c:extLst>
            </c:dLbl>
            <c:dLbl>
              <c:idx val="13"/>
              <c:delete val="1"/>
              <c:extLst>
                <c:ext xmlns:c15="http://schemas.microsoft.com/office/drawing/2012/chart" uri="{CE6537A1-D6FC-4f65-9D91-7224C49458BB}"/>
                <c:ext xmlns:c16="http://schemas.microsoft.com/office/drawing/2014/chart" uri="{C3380CC4-5D6E-409C-BE32-E72D297353CC}">
                  <c16:uniqueId val="{00000001-5701-43A1-AD86-D7CC1806CC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'Pašvaldību-kapitālsab._tabula'!$C$2:$C$15</c:f>
              <c:strCache>
                <c:ptCount val="14"/>
                <c:pt idx="0">
                  <c:v>SIA "LIEPĀJAS REĢIONĀLĀ SLIMNĪCA"</c:v>
                </c:pt>
                <c:pt idx="1">
                  <c:v>Rīgas pašvaldības SIA "Rīgas satiksme"</c:v>
                </c:pt>
                <c:pt idx="2">
                  <c:v>SIA "Rīgas namu pārvaldnieks"</c:v>
                </c:pt>
                <c:pt idx="3">
                  <c:v>SIA "Rīgas ūdens"</c:v>
                </c:pt>
                <c:pt idx="4">
                  <c:v>SIA "Getliņi EKO"</c:v>
                </c:pt>
                <c:pt idx="5">
                  <c:v>SIA "Daugavpils reģionālā slimnīca"</c:v>
                </c:pt>
                <c:pt idx="6">
                  <c:v>SIA "Rīgas meži"</c:v>
                </c:pt>
                <c:pt idx="7">
                  <c:v>SIA "Daugavpils ūdens"</c:v>
                </c:pt>
                <c:pt idx="8">
                  <c:v>SIA "Ziemeļkurzemes reģionālā slimnīca"</c:v>
                </c:pt>
                <c:pt idx="9">
                  <c:v>SIA "RĒZEKNES SLIMNĪCA"</c:v>
                </c:pt>
                <c:pt idx="10">
                  <c:v>SIA "Daugavpils satiksme"</c:v>
                </c:pt>
                <c:pt idx="11">
                  <c:v>SIA "Vidzemes slimnīca"</c:v>
                </c:pt>
                <c:pt idx="12">
                  <c:v>AS "RĪGAS SILTUMS"</c:v>
                </c:pt>
                <c:pt idx="13">
                  <c:v>SIA "Rīgas nami"</c:v>
                </c:pt>
              </c:strCache>
            </c:strRef>
          </c:cat>
          <c:val>
            <c:numRef>
              <c:f>'Pašvaldību-kapitālsab._tabula'!$E$2:$E$15</c:f>
              <c:numCache>
                <c:formatCode>General</c:formatCode>
                <c:ptCount val="14"/>
                <c:pt idx="0">
                  <c:v>1</c:v>
                </c:pt>
                <c:pt idx="1">
                  <c:v>1</c:v>
                </c:pt>
                <c:pt idx="2">
                  <c:v>1</c:v>
                </c:pt>
                <c:pt idx="3">
                  <c:v>0</c:v>
                </c:pt>
                <c:pt idx="4">
                  <c:v>0</c:v>
                </c:pt>
                <c:pt idx="5">
                  <c:v>6</c:v>
                </c:pt>
                <c:pt idx="6">
                  <c:v>2</c:v>
                </c:pt>
                <c:pt idx="7">
                  <c:v>1</c:v>
                </c:pt>
                <c:pt idx="8">
                  <c:v>2</c:v>
                </c:pt>
                <c:pt idx="9">
                  <c:v>3</c:v>
                </c:pt>
                <c:pt idx="10">
                  <c:v>2</c:v>
                </c:pt>
                <c:pt idx="11">
                  <c:v>3</c:v>
                </c:pt>
                <c:pt idx="12">
                  <c:v>2</c:v>
                </c:pt>
                <c:pt idx="13">
                  <c:v>0</c:v>
                </c:pt>
              </c:numCache>
            </c:numRef>
          </c:val>
          <c:extLst>
            <c:ext xmlns:c16="http://schemas.microsoft.com/office/drawing/2014/chart" uri="{C3380CC4-5D6E-409C-BE32-E72D297353CC}">
              <c16:uniqueId val="{00000001-5CB2-43DF-A0D8-E771B8C5973A}"/>
            </c:ext>
          </c:extLst>
        </c:ser>
        <c:ser>
          <c:idx val="2"/>
          <c:order val="2"/>
          <c:tx>
            <c:strRef>
              <c:f>'Pašvaldību-kapitālsab._tabula'!$F$1</c:f>
              <c:strCache>
                <c:ptCount val="1"/>
                <c:pt idx="0">
                  <c:v>Nav</c:v>
                </c:pt>
              </c:strCache>
            </c:strRef>
          </c:tx>
          <c:spPr>
            <a:solidFill>
              <a:schemeClr val="accent2">
                <a:lumMod val="60000"/>
                <a:lumOff val="4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F-2944-4FE1-9E1B-070720EDF37B}"/>
                </c:ext>
              </c:extLst>
            </c:dLbl>
            <c:dLbl>
              <c:idx val="1"/>
              <c:delete val="1"/>
              <c:extLst>
                <c:ext xmlns:c15="http://schemas.microsoft.com/office/drawing/2012/chart" uri="{CE6537A1-D6FC-4f65-9D91-7224C49458BB}"/>
                <c:ext xmlns:c16="http://schemas.microsoft.com/office/drawing/2014/chart" uri="{C3380CC4-5D6E-409C-BE32-E72D297353CC}">
                  <c16:uniqueId val="{0000000E-2944-4FE1-9E1B-070720EDF37B}"/>
                </c:ext>
              </c:extLst>
            </c:dLbl>
            <c:dLbl>
              <c:idx val="2"/>
              <c:delete val="1"/>
              <c:extLst>
                <c:ext xmlns:c15="http://schemas.microsoft.com/office/drawing/2012/chart" uri="{CE6537A1-D6FC-4f65-9D91-7224C49458BB}"/>
                <c:ext xmlns:c16="http://schemas.microsoft.com/office/drawing/2014/chart" uri="{C3380CC4-5D6E-409C-BE32-E72D297353CC}">
                  <c16:uniqueId val="{0000000D-2944-4FE1-9E1B-070720EDF37B}"/>
                </c:ext>
              </c:extLst>
            </c:dLbl>
            <c:dLbl>
              <c:idx val="3"/>
              <c:delete val="1"/>
              <c:extLst>
                <c:ext xmlns:c15="http://schemas.microsoft.com/office/drawing/2012/chart" uri="{CE6537A1-D6FC-4f65-9D91-7224C49458BB}"/>
                <c:ext xmlns:c16="http://schemas.microsoft.com/office/drawing/2014/chart" uri="{C3380CC4-5D6E-409C-BE32-E72D297353CC}">
                  <c16:uniqueId val="{0000000C-2944-4FE1-9E1B-070720EDF37B}"/>
                </c:ext>
              </c:extLst>
            </c:dLbl>
            <c:dLbl>
              <c:idx val="4"/>
              <c:delete val="1"/>
              <c:extLst>
                <c:ext xmlns:c15="http://schemas.microsoft.com/office/drawing/2012/chart" uri="{CE6537A1-D6FC-4f65-9D91-7224C49458BB}"/>
                <c:ext xmlns:c16="http://schemas.microsoft.com/office/drawing/2014/chart" uri="{C3380CC4-5D6E-409C-BE32-E72D297353CC}">
                  <c16:uniqueId val="{0000000B-2944-4FE1-9E1B-070720EDF37B}"/>
                </c:ext>
              </c:extLst>
            </c:dLbl>
            <c:dLbl>
              <c:idx val="6"/>
              <c:delete val="1"/>
              <c:extLst>
                <c:ext xmlns:c15="http://schemas.microsoft.com/office/drawing/2012/chart" uri="{CE6537A1-D6FC-4f65-9D91-7224C49458BB}"/>
                <c:ext xmlns:c16="http://schemas.microsoft.com/office/drawing/2014/chart" uri="{C3380CC4-5D6E-409C-BE32-E72D297353CC}">
                  <c16:uniqueId val="{00000012-2944-4FE1-9E1B-070720EDF37B}"/>
                </c:ext>
              </c:extLst>
            </c:dLbl>
            <c:dLbl>
              <c:idx val="13"/>
              <c:delete val="1"/>
              <c:extLst>
                <c:ext xmlns:c15="http://schemas.microsoft.com/office/drawing/2012/chart" uri="{CE6537A1-D6FC-4f65-9D91-7224C49458BB}"/>
                <c:ext xmlns:c16="http://schemas.microsoft.com/office/drawing/2014/chart" uri="{C3380CC4-5D6E-409C-BE32-E72D297353CC}">
                  <c16:uniqueId val="{00000000-5701-43A1-AD86-D7CC1806CC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'Pašvaldību-kapitālsab._tabula'!$C$2:$C$15</c:f>
              <c:strCache>
                <c:ptCount val="14"/>
                <c:pt idx="0">
                  <c:v>SIA "LIEPĀJAS REĢIONĀLĀ SLIMNĪCA"</c:v>
                </c:pt>
                <c:pt idx="1">
                  <c:v>Rīgas pašvaldības SIA "Rīgas satiksme"</c:v>
                </c:pt>
                <c:pt idx="2">
                  <c:v>SIA "Rīgas namu pārvaldnieks"</c:v>
                </c:pt>
                <c:pt idx="3">
                  <c:v>SIA "Rīgas ūdens"</c:v>
                </c:pt>
                <c:pt idx="4">
                  <c:v>SIA "Getliņi EKO"</c:v>
                </c:pt>
                <c:pt idx="5">
                  <c:v>SIA "Daugavpils reģionālā slimnīca"</c:v>
                </c:pt>
                <c:pt idx="6">
                  <c:v>SIA "Rīgas meži"</c:v>
                </c:pt>
                <c:pt idx="7">
                  <c:v>SIA "Daugavpils ūdens"</c:v>
                </c:pt>
                <c:pt idx="8">
                  <c:v>SIA "Ziemeļkurzemes reģionālā slimnīca"</c:v>
                </c:pt>
                <c:pt idx="9">
                  <c:v>SIA "RĒZEKNES SLIMNĪCA"</c:v>
                </c:pt>
                <c:pt idx="10">
                  <c:v>SIA "Daugavpils satiksme"</c:v>
                </c:pt>
                <c:pt idx="11">
                  <c:v>SIA "Vidzemes slimnīca"</c:v>
                </c:pt>
                <c:pt idx="12">
                  <c:v>AS "RĪGAS SILTUMS"</c:v>
                </c:pt>
                <c:pt idx="13">
                  <c:v>SIA "Rīgas nami"</c:v>
                </c:pt>
              </c:strCache>
            </c:strRef>
          </c:cat>
          <c:val>
            <c:numRef>
              <c:f>'Pašvaldību-kapitālsab._tabula'!$F$2:$F$15</c:f>
              <c:numCache>
                <c:formatCode>General</c:formatCode>
                <c:ptCount val="14"/>
                <c:pt idx="0">
                  <c:v>0</c:v>
                </c:pt>
                <c:pt idx="1">
                  <c:v>0</c:v>
                </c:pt>
                <c:pt idx="2">
                  <c:v>0</c:v>
                </c:pt>
                <c:pt idx="3">
                  <c:v>0</c:v>
                </c:pt>
                <c:pt idx="4">
                  <c:v>0</c:v>
                </c:pt>
                <c:pt idx="5">
                  <c:v>3</c:v>
                </c:pt>
                <c:pt idx="6">
                  <c:v>0</c:v>
                </c:pt>
                <c:pt idx="7">
                  <c:v>2</c:v>
                </c:pt>
                <c:pt idx="8">
                  <c:v>2</c:v>
                </c:pt>
                <c:pt idx="9">
                  <c:v>3</c:v>
                </c:pt>
                <c:pt idx="10">
                  <c:v>2</c:v>
                </c:pt>
                <c:pt idx="11">
                  <c:v>2</c:v>
                </c:pt>
                <c:pt idx="12">
                  <c:v>2</c:v>
                </c:pt>
                <c:pt idx="13">
                  <c:v>0</c:v>
                </c:pt>
              </c:numCache>
            </c:numRef>
          </c:val>
          <c:extLst>
            <c:ext xmlns:c16="http://schemas.microsoft.com/office/drawing/2014/chart" uri="{C3380CC4-5D6E-409C-BE32-E72D297353CC}">
              <c16:uniqueId val="{00000002-5CB2-43DF-A0D8-E771B8C5973A}"/>
            </c:ext>
          </c:extLst>
        </c:ser>
        <c:dLbls>
          <c:showLegendKey val="0"/>
          <c:showVal val="0"/>
          <c:showCatName val="0"/>
          <c:showSerName val="0"/>
          <c:showPercent val="0"/>
          <c:showBubbleSize val="0"/>
        </c:dLbls>
        <c:gapWidth val="150"/>
        <c:overlap val="100"/>
        <c:axId val="580240744"/>
        <c:axId val="580248616"/>
      </c:barChart>
      <c:catAx>
        <c:axId val="5802407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80248616"/>
        <c:crosses val="autoZero"/>
        <c:auto val="1"/>
        <c:lblAlgn val="ctr"/>
        <c:lblOffset val="100"/>
        <c:noMultiLvlLbl val="0"/>
      </c:catAx>
      <c:valAx>
        <c:axId val="580248616"/>
        <c:scaling>
          <c:orientation val="minMax"/>
          <c:max val="18"/>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0240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lv-LV"/>
    </a:p>
  </c:txPr>
  <c:userShapes r:id="rId3"/>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6E43A2D-8FEA-4E74-8E62-536E0F97DBC3}">
  <sheetPr>
    <tabColor rgb="FF92D05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11.jpeg"/><Relationship Id="rId13" Type="http://schemas.openxmlformats.org/officeDocument/2006/relationships/image" Target="../media/image16.png"/><Relationship Id="rId3" Type="http://schemas.openxmlformats.org/officeDocument/2006/relationships/image" Target="../media/image6.jpeg"/><Relationship Id="rId7" Type="http://schemas.openxmlformats.org/officeDocument/2006/relationships/image" Target="../media/image10.png"/><Relationship Id="rId12" Type="http://schemas.openxmlformats.org/officeDocument/2006/relationships/image" Target="../media/image15.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jpeg"/><Relationship Id="rId5" Type="http://schemas.openxmlformats.org/officeDocument/2006/relationships/image" Target="../media/image8.png"/><Relationship Id="rId10" Type="http://schemas.openxmlformats.org/officeDocument/2006/relationships/image" Target="../media/image13.jpeg"/><Relationship Id="rId4" Type="http://schemas.openxmlformats.org/officeDocument/2006/relationships/image" Target="../media/image7.jpeg"/><Relationship Id="rId9" Type="http://schemas.openxmlformats.org/officeDocument/2006/relationships/image" Target="../media/image12.jpeg"/><Relationship Id="rId14" Type="http://schemas.openxmlformats.org/officeDocument/2006/relationships/image" Target="../media/image17.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valstskapitals.gov.lv/images/userfiles/Sask_PKCvadl_informacijas_atklatiba_030720%282%29.pdf" TargetMode="External"/><Relationship Id="rId1" Type="http://schemas.openxmlformats.org/officeDocument/2006/relationships/hyperlink" Target="https://likumi.lv/ta/id/269907-publiskas-personas-kapitala-dalu-un-kapitalsabiedribu-parvaldibas-likums#p58"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8.png"/><Relationship Id="rId3" Type="http://schemas.openxmlformats.org/officeDocument/2006/relationships/image" Target="../media/image12.jpeg"/><Relationship Id="rId7" Type="http://schemas.openxmlformats.org/officeDocument/2006/relationships/image" Target="../media/image9.png"/><Relationship Id="rId12" Type="http://schemas.openxmlformats.org/officeDocument/2006/relationships/image" Target="../media/image4.png"/><Relationship Id="rId2" Type="http://schemas.openxmlformats.org/officeDocument/2006/relationships/image" Target="../media/image14.jpeg"/><Relationship Id="rId1" Type="http://schemas.openxmlformats.org/officeDocument/2006/relationships/image" Target="../media/image15.jpeg"/><Relationship Id="rId6" Type="http://schemas.openxmlformats.org/officeDocument/2006/relationships/image" Target="../media/image10.png"/><Relationship Id="rId11" Type="http://schemas.openxmlformats.org/officeDocument/2006/relationships/image" Target="../media/image5.png"/><Relationship Id="rId5" Type="http://schemas.openxmlformats.org/officeDocument/2006/relationships/image" Target="../media/image11.jpeg"/><Relationship Id="rId15" Type="http://schemas.openxmlformats.org/officeDocument/2006/relationships/image" Target="../media/image20.png"/><Relationship Id="rId10" Type="http://schemas.openxmlformats.org/officeDocument/2006/relationships/image" Target="../media/image6.jpeg"/><Relationship Id="rId4" Type="http://schemas.openxmlformats.org/officeDocument/2006/relationships/image" Target="../media/image13.jpeg"/><Relationship Id="rId9" Type="http://schemas.openxmlformats.org/officeDocument/2006/relationships/image" Target="../media/image7.jpeg"/><Relationship Id="rId1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447659</xdr:colOff>
      <xdr:row>12</xdr:row>
      <xdr:rowOff>176213</xdr:rowOff>
    </xdr:to>
    <xdr:pic>
      <xdr:nvPicPr>
        <xdr:cNvPr id="3" name="Picture 2">
          <a:extLst>
            <a:ext uri="{FF2B5EF4-FFF2-40B4-BE49-F238E27FC236}">
              <a16:creationId xmlns:a16="http://schemas.microsoft.com/office/drawing/2014/main" id="{F0B827A7-D7CD-E442-AC0D-C3712BB48F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95659" cy="2347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309126</xdr:colOff>
      <xdr:row>0</xdr:row>
      <xdr:rowOff>46892</xdr:rowOff>
    </xdr:from>
    <xdr:to>
      <xdr:col>13</xdr:col>
      <xdr:colOff>416169</xdr:colOff>
      <xdr:row>15</xdr:row>
      <xdr:rowOff>88333</xdr:rowOff>
    </xdr:to>
    <xdr:pic>
      <xdr:nvPicPr>
        <xdr:cNvPr id="4" name="Graphic 3">
          <a:extLst>
            <a:ext uri="{FF2B5EF4-FFF2-40B4-BE49-F238E27FC236}">
              <a16:creationId xmlns:a16="http://schemas.microsoft.com/office/drawing/2014/main" id="{85375242-C81D-7BFC-3EF7-D8C4DD9D1DD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357126" y="46892"/>
          <a:ext cx="4983843" cy="27670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150380</xdr:colOff>
      <xdr:row>2</xdr:row>
      <xdr:rowOff>30595</xdr:rowOff>
    </xdr:from>
    <xdr:to>
      <xdr:col>11</xdr:col>
      <xdr:colOff>429491</xdr:colOff>
      <xdr:row>23</xdr:row>
      <xdr:rowOff>20782</xdr:rowOff>
    </xdr:to>
    <xdr:graphicFrame macro="">
      <xdr:nvGraphicFramePr>
        <xdr:cNvPr id="2" name="Chart 1">
          <a:extLst>
            <a:ext uri="{FF2B5EF4-FFF2-40B4-BE49-F238E27FC236}">
              <a16:creationId xmlns:a16="http://schemas.microsoft.com/office/drawing/2014/main" id="{0C3C40D4-D16D-45DD-A7A2-3EF86C914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9288780" cy="6065520"/>
    <xdr:graphicFrame macro="">
      <xdr:nvGraphicFramePr>
        <xdr:cNvPr id="2" name="Chart 1">
          <a:extLst>
            <a:ext uri="{FF2B5EF4-FFF2-40B4-BE49-F238E27FC236}">
              <a16:creationId xmlns:a16="http://schemas.microsoft.com/office/drawing/2014/main" id="{D9572EDE-AA7A-F4CD-E6EF-163444AFEF5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0.07494</cdr:x>
      <cdr:y>0.03692</cdr:y>
    </cdr:from>
    <cdr:to>
      <cdr:x>0.13358</cdr:x>
      <cdr:y>0.08941</cdr:y>
    </cdr:to>
    <cdr:pic>
      <cdr:nvPicPr>
        <cdr:cNvPr id="2" name="Picture 1">
          <a:extLst xmlns:a="http://schemas.openxmlformats.org/drawingml/2006/main">
            <a:ext uri="{FF2B5EF4-FFF2-40B4-BE49-F238E27FC236}">
              <a16:creationId xmlns:a16="http://schemas.microsoft.com/office/drawing/2014/main" id="{393EBAE3-8F12-3C0D-A4A1-951B0C5297E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28832" y="170572"/>
          <a:ext cx="492126" cy="242509"/>
        </a:xfrm>
        <a:prstGeom xmlns:a="http://schemas.openxmlformats.org/drawingml/2006/main" prst="rect">
          <a:avLst/>
        </a:prstGeom>
      </cdr:spPr>
    </cdr:pic>
  </cdr:relSizeAnchor>
  <cdr:relSizeAnchor xmlns:cdr="http://schemas.openxmlformats.org/drawingml/2006/chartDrawing">
    <cdr:from>
      <cdr:x>0.07416</cdr:x>
      <cdr:y>0.11736</cdr:y>
    </cdr:from>
    <cdr:to>
      <cdr:x>0.14227</cdr:x>
      <cdr:y>0.13462</cdr:y>
    </cdr:to>
    <cdr:pic>
      <cdr:nvPicPr>
        <cdr:cNvPr id="6" name="Picture 5" descr="Valdes un padomes atlase - ASTRAL Executive Search">
          <a:extLst xmlns:a="http://schemas.openxmlformats.org/drawingml/2006/main">
            <a:ext uri="{FF2B5EF4-FFF2-40B4-BE49-F238E27FC236}">
              <a16:creationId xmlns:a16="http://schemas.microsoft.com/office/drawing/2014/main" id="{811D35DF-F4D5-50A5-61F8-21E04BD0BEA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89442" y="712462"/>
          <a:ext cx="633178" cy="10477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0.09037</cdr:x>
      <cdr:y>0.15831</cdr:y>
    </cdr:from>
    <cdr:to>
      <cdr:x>0.12367</cdr:x>
      <cdr:y>0.20151</cdr:y>
    </cdr:to>
    <cdr:pic>
      <cdr:nvPicPr>
        <cdr:cNvPr id="8" name="Picture 7" descr="Dzimumu identitāte un segregācija Darba Tirgū | Bezmaksas seminārs : 11 ...">
          <a:extLst xmlns:a="http://schemas.openxmlformats.org/drawingml/2006/main">
            <a:ext uri="{FF2B5EF4-FFF2-40B4-BE49-F238E27FC236}">
              <a16:creationId xmlns:a16="http://schemas.microsoft.com/office/drawing/2014/main" id="{CF46977E-C95E-D74A-133A-2D767AD6A89E}"/>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3"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40116" y="961030"/>
          <a:ext cx="309570" cy="26225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0.09683</cdr:x>
      <cdr:y>0.28553</cdr:y>
    </cdr:from>
    <cdr:to>
      <cdr:x>0.11975</cdr:x>
      <cdr:y>0.32763</cdr:y>
    </cdr:to>
    <cdr:pic>
      <cdr:nvPicPr>
        <cdr:cNvPr id="12" name="Picture 11" descr="Rēzeknes slimnīca – Kvalificēta medicīniskā aprūpe">
          <a:extLst xmlns:a="http://schemas.openxmlformats.org/drawingml/2006/main">
            <a:ext uri="{FF2B5EF4-FFF2-40B4-BE49-F238E27FC236}">
              <a16:creationId xmlns:a16="http://schemas.microsoft.com/office/drawing/2014/main" id="{9C3AE9C8-0D4B-F154-8F61-462835493EB0}"/>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4"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900142" y="1733357"/>
          <a:ext cx="213073" cy="25557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0.06392</cdr:x>
      <cdr:y>0.36067</cdr:y>
    </cdr:from>
    <cdr:to>
      <cdr:x>0.13211</cdr:x>
      <cdr:y>0.38894</cdr:y>
    </cdr:to>
    <cdr:pic>
      <cdr:nvPicPr>
        <cdr:cNvPr id="14" name="Picture 13" descr="Ziemeļkurzemes reģionālā slimnīca Ventspilī.Morgs - Morga diennakts ...">
          <a:extLst xmlns:a="http://schemas.openxmlformats.org/drawingml/2006/main">
            <a:ext uri="{FF2B5EF4-FFF2-40B4-BE49-F238E27FC236}">
              <a16:creationId xmlns:a16="http://schemas.microsoft.com/office/drawing/2014/main" id="{00DC03A8-8A25-8139-B250-2660648AF165}"/>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5"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94247" y="2189454"/>
          <a:ext cx="633921" cy="17161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0.0761</cdr:x>
      <cdr:y>0.48783</cdr:y>
    </cdr:from>
    <cdr:to>
      <cdr:x>0.14312</cdr:x>
      <cdr:y>0.52072</cdr:y>
    </cdr:to>
    <cdr:pic>
      <cdr:nvPicPr>
        <cdr:cNvPr id="18" name="Picture 17">
          <a:extLst xmlns:a="http://schemas.openxmlformats.org/drawingml/2006/main">
            <a:ext uri="{FF2B5EF4-FFF2-40B4-BE49-F238E27FC236}">
              <a16:creationId xmlns:a16="http://schemas.microsoft.com/office/drawing/2014/main" id="{5CE33BCE-CF93-16AE-2D39-AD3215A35249}"/>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6"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07420" y="2961415"/>
          <a:ext cx="623045" cy="19966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0.08347</cdr:x>
      <cdr:y>0.55276</cdr:y>
    </cdr:from>
    <cdr:to>
      <cdr:x>0.14531</cdr:x>
      <cdr:y>0.58347</cdr:y>
    </cdr:to>
    <cdr:pic>
      <cdr:nvPicPr>
        <cdr:cNvPr id="20" name="Picture 19" descr="Daugavpils Reģionālā Slimnīca">
          <a:extLst xmlns:a="http://schemas.openxmlformats.org/drawingml/2006/main">
            <a:ext uri="{FF2B5EF4-FFF2-40B4-BE49-F238E27FC236}">
              <a16:creationId xmlns:a16="http://schemas.microsoft.com/office/drawing/2014/main" id="{5F37A60D-10BD-3FE7-BAED-BBEF5D3DB2EB}"/>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7"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75934" y="3355593"/>
          <a:ext cx="574890" cy="18642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0.08346</cdr:x>
      <cdr:y>0.60197</cdr:y>
    </cdr:from>
    <cdr:to>
      <cdr:x>0.14052</cdr:x>
      <cdr:y>0.66146</cdr:y>
    </cdr:to>
    <cdr:pic>
      <cdr:nvPicPr>
        <cdr:cNvPr id="22" name="Picture 21" descr="Rīgas pašvaldība saglabās līdzdalību atkritumu apsaimniekošanas ...">
          <a:extLst xmlns:a="http://schemas.openxmlformats.org/drawingml/2006/main">
            <a:ext uri="{FF2B5EF4-FFF2-40B4-BE49-F238E27FC236}">
              <a16:creationId xmlns:a16="http://schemas.microsoft.com/office/drawing/2014/main" id="{B1EF62AA-08CC-D5BE-A7EB-0ACA568D909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8"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75885" y="3654305"/>
          <a:ext cx="530453" cy="36114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0.08721</cdr:x>
      <cdr:y>0.66585</cdr:y>
    </cdr:from>
    <cdr:to>
      <cdr:x>0.12699</cdr:x>
      <cdr:y>0.71417</cdr:y>
    </cdr:to>
    <cdr:pic>
      <cdr:nvPicPr>
        <cdr:cNvPr id="24" name="Picture 23" descr="BaltijasDurvis.lv">
          <a:extLst xmlns:a="http://schemas.openxmlformats.org/drawingml/2006/main">
            <a:ext uri="{FF2B5EF4-FFF2-40B4-BE49-F238E27FC236}">
              <a16:creationId xmlns:a16="http://schemas.microsoft.com/office/drawing/2014/main" id="{DFF3477B-BD84-3335-E6E3-55BB77624DDD}"/>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9"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31837" y="3027362"/>
          <a:ext cx="333828" cy="219671"/>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0.08154</cdr:x>
      <cdr:y>0.73603</cdr:y>
    </cdr:from>
    <cdr:to>
      <cdr:x>0.12261</cdr:x>
      <cdr:y>0.78884</cdr:y>
    </cdr:to>
    <cdr:pic>
      <cdr:nvPicPr>
        <cdr:cNvPr id="26" name="Picture 25" descr="Liāna Langa on Twitter: &quot;Draugi! @RNParvaldnieks ir atkrieviskojis savu ...">
          <a:extLst xmlns:a="http://schemas.openxmlformats.org/drawingml/2006/main">
            <a:ext uri="{FF2B5EF4-FFF2-40B4-BE49-F238E27FC236}">
              <a16:creationId xmlns:a16="http://schemas.microsoft.com/office/drawing/2014/main" id="{59B82027-EA22-5FD6-8752-A332D755BF9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0"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84212" y="3346449"/>
          <a:ext cx="344714" cy="24008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0.0664</cdr:x>
      <cdr:y>0.78631</cdr:y>
    </cdr:from>
    <cdr:to>
      <cdr:x>0.14388</cdr:x>
      <cdr:y>0.875</cdr:y>
    </cdr:to>
    <cdr:pic>
      <cdr:nvPicPr>
        <cdr:cNvPr id="28" name="Picture 27" descr="Такой реакции мы точно не ожидали — глава Rīgas satiksme о новом ...">
          <a:extLst xmlns:a="http://schemas.openxmlformats.org/drawingml/2006/main">
            <a:ext uri="{FF2B5EF4-FFF2-40B4-BE49-F238E27FC236}">
              <a16:creationId xmlns:a16="http://schemas.microsoft.com/office/drawing/2014/main" id="{4EF3076E-58B2-E28B-32A7-02B217D49CE6}"/>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57208" y="3575045"/>
          <a:ext cx="650139" cy="403251"/>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0.05647</cdr:x>
      <cdr:y>0.84801</cdr:y>
    </cdr:from>
    <cdr:to>
      <cdr:x>0.13803</cdr:x>
      <cdr:y>0.92374</cdr:y>
    </cdr:to>
    <cdr:pic>
      <cdr:nvPicPr>
        <cdr:cNvPr id="30" name="Picture 29" descr="ManPower Consult Group Baltic - Individuālie aizsardzības līdzekļi">
          <a:extLst xmlns:a="http://schemas.openxmlformats.org/drawingml/2006/main">
            <a:ext uri="{FF2B5EF4-FFF2-40B4-BE49-F238E27FC236}">
              <a16:creationId xmlns:a16="http://schemas.microsoft.com/office/drawing/2014/main" id="{3ACDA110-D2DA-B639-A53A-D51C3EDE467D}"/>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2"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73877" y="3855558"/>
          <a:ext cx="684364" cy="34433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0.08607</cdr:x>
      <cdr:y>0.21967</cdr:y>
    </cdr:from>
    <cdr:to>
      <cdr:x>0.11922</cdr:x>
      <cdr:y>0.25284</cdr:y>
    </cdr:to>
    <cdr:pic>
      <cdr:nvPicPr>
        <cdr:cNvPr id="5" name="Picture 4" descr="SIA Daugavpils Satiksme">
          <a:extLst xmlns:a="http://schemas.openxmlformats.org/drawingml/2006/main">
            <a:ext uri="{FF2B5EF4-FFF2-40B4-BE49-F238E27FC236}">
              <a16:creationId xmlns:a16="http://schemas.microsoft.com/office/drawing/2014/main" id="{51B263F3-0E4C-B0C9-C24B-79AA302025C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3">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00100" y="1333500"/>
          <a:ext cx="308244" cy="20138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0.0888</cdr:x>
      <cdr:y>0.409</cdr:y>
    </cdr:from>
    <cdr:to>
      <cdr:x>0.12814</cdr:x>
      <cdr:y>0.46925</cdr:y>
    </cdr:to>
    <cdr:pic>
      <cdr:nvPicPr>
        <cdr:cNvPr id="9" name="Picture 8">
          <a:extLst xmlns:a="http://schemas.openxmlformats.org/drawingml/2006/main">
            <a:ext uri="{FF2B5EF4-FFF2-40B4-BE49-F238E27FC236}">
              <a16:creationId xmlns:a16="http://schemas.microsoft.com/office/drawing/2014/main" id="{EB2D38E8-D170-C65D-7E13-29FCD8488A4F}"/>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4">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25500" y="2482850"/>
          <a:ext cx="365760" cy="36576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5.xml><?xml version="1.0" encoding="utf-8"?>
<xdr:wsDr xmlns:xdr="http://schemas.openxmlformats.org/drawingml/2006/spreadsheetDrawing" xmlns:a="http://schemas.openxmlformats.org/drawingml/2006/main">
  <xdr:twoCellAnchor>
    <xdr:from>
      <xdr:col>2</xdr:col>
      <xdr:colOff>45720</xdr:colOff>
      <xdr:row>0</xdr:row>
      <xdr:rowOff>30480</xdr:rowOff>
    </xdr:from>
    <xdr:to>
      <xdr:col>3</xdr:col>
      <xdr:colOff>1356360</xdr:colOff>
      <xdr:row>0</xdr:row>
      <xdr:rowOff>891540</xdr:rowOff>
    </xdr:to>
    <xdr:sp macro="" textlink="$S$1">
      <xdr:nvSpPr>
        <xdr:cNvPr id="2" name="TextBox 1">
          <a:hlinkClick xmlns:r="http://schemas.openxmlformats.org/officeDocument/2006/relationships" r:id="rId1"/>
          <a:extLst>
            <a:ext uri="{FF2B5EF4-FFF2-40B4-BE49-F238E27FC236}">
              <a16:creationId xmlns:a16="http://schemas.microsoft.com/office/drawing/2014/main" id="{0AB2348B-D39D-8FD2-F266-CCD1E144C319}"/>
            </a:ext>
          </a:extLst>
        </xdr:cNvPr>
        <xdr:cNvSpPr txBox="1"/>
      </xdr:nvSpPr>
      <xdr:spPr>
        <a:xfrm>
          <a:off x="655320" y="30480"/>
          <a:ext cx="1988820" cy="861060"/>
        </a:xfrm>
        <a:prstGeom prst="rect">
          <a:avLst/>
        </a:prstGeom>
        <a:solidFill>
          <a:srgbClr val="92D050"/>
        </a:solidFill>
        <a:ln w="9525" cmpd="sng">
          <a:solidFill>
            <a:schemeClr val="lt1">
              <a:shade val="50000"/>
            </a:schemeClr>
          </a:solidFill>
        </a:ln>
        <a:scene3d>
          <a:camera prst="orthographicFront"/>
          <a:lightRig rig="threePt" dir="t"/>
        </a:scene3d>
        <a:sp3d>
          <a:bevelT prst="angl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E723531-E243-417A-8424-78002FF77C41}" type="TxLink">
            <a:rPr lang="en-US" sz="1050" b="0" i="0" u="sng" strike="noStrike">
              <a:solidFill>
                <a:sysClr val="windowText" lastClr="000000"/>
              </a:solidFill>
              <a:latin typeface="Calibri"/>
              <a:ea typeface="Calibri"/>
              <a:cs typeface="Calibri"/>
            </a:rPr>
            <a:pPr/>
            <a:t>Publiskas personas kapitāla daļu un kapitālsabiedrību pārvaldības likuma 58. pants "Informācijas par kapitālsabiedrību publiskošana"</a:t>
          </a:fld>
          <a:endParaRPr lang="lv-LV" sz="1050">
            <a:solidFill>
              <a:sysClr val="windowText" lastClr="000000"/>
            </a:solidFill>
          </a:endParaRPr>
        </a:p>
      </xdr:txBody>
    </xdr:sp>
    <xdr:clientData/>
  </xdr:twoCellAnchor>
  <xdr:twoCellAnchor>
    <xdr:from>
      <xdr:col>4</xdr:col>
      <xdr:colOff>723900</xdr:colOff>
      <xdr:row>0</xdr:row>
      <xdr:rowOff>0</xdr:rowOff>
    </xdr:from>
    <xdr:to>
      <xdr:col>5</xdr:col>
      <xdr:colOff>1965960</xdr:colOff>
      <xdr:row>0</xdr:row>
      <xdr:rowOff>883920</xdr:rowOff>
    </xdr:to>
    <xdr:sp macro="" textlink="$T$1">
      <xdr:nvSpPr>
        <xdr:cNvPr id="3" name="TextBox 2">
          <a:hlinkClick xmlns:r="http://schemas.openxmlformats.org/officeDocument/2006/relationships" r:id="rId2"/>
          <a:extLst>
            <a:ext uri="{FF2B5EF4-FFF2-40B4-BE49-F238E27FC236}">
              <a16:creationId xmlns:a16="http://schemas.microsoft.com/office/drawing/2014/main" id="{876BFED5-2173-473E-9D6E-553D6C5D32C4}"/>
            </a:ext>
          </a:extLst>
        </xdr:cNvPr>
        <xdr:cNvSpPr txBox="1"/>
      </xdr:nvSpPr>
      <xdr:spPr>
        <a:xfrm>
          <a:off x="3733800" y="0"/>
          <a:ext cx="1988820" cy="883920"/>
        </a:xfrm>
        <a:prstGeom prst="rect">
          <a:avLst/>
        </a:prstGeom>
        <a:solidFill>
          <a:srgbClr val="7DC7C9"/>
        </a:solidFill>
        <a:ln w="9525" cmpd="sng">
          <a:solidFill>
            <a:schemeClr val="lt1">
              <a:shade val="50000"/>
            </a:schemeClr>
          </a:solidFill>
        </a:ln>
        <a:scene3d>
          <a:camera prst="orthographicFront"/>
          <a:lightRig rig="threePt" dir="t"/>
        </a:scene3d>
        <a:sp3d>
          <a:bevelT prst="angl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13BC404-9496-4D0D-BCAE-975BD9466A9F}" type="TxLink">
            <a:rPr lang="en-US" sz="1050" b="0" i="0" u="sng" strike="noStrike">
              <a:solidFill>
                <a:sysClr val="windowText" lastClr="000000"/>
              </a:solidFill>
              <a:latin typeface="Calibri"/>
              <a:ea typeface="Calibri"/>
              <a:cs typeface="Calibri"/>
            </a:rPr>
            <a:pPr/>
            <a:t>Informācijas publiskošanas vadlīnijas valsts kapitālsabiedrībām un kapitāla daļu turētājiem</a:t>
          </a:fld>
          <a:endParaRPr lang="lv-LV" sz="105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326571</xdr:colOff>
      <xdr:row>1</xdr:row>
      <xdr:rowOff>164311</xdr:rowOff>
    </xdr:to>
    <xdr:pic>
      <xdr:nvPicPr>
        <xdr:cNvPr id="4" name="Picture 3" descr="ManPower Consult Group Baltic - Individuālie aizsardzības līdzekļi">
          <a:extLst>
            <a:ext uri="{FF2B5EF4-FFF2-40B4-BE49-F238E27FC236}">
              <a16:creationId xmlns:a16="http://schemas.microsoft.com/office/drawing/2014/main" id="{3ACDA110-D2DA-B639-A53A-D51C3EDE4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1" y="1600200"/>
          <a:ext cx="326570" cy="164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1</xdr:col>
      <xdr:colOff>330200</xdr:colOff>
      <xdr:row>3</xdr:row>
      <xdr:rowOff>22371</xdr:rowOff>
    </xdr:to>
    <xdr:pic>
      <xdr:nvPicPr>
        <xdr:cNvPr id="6" name="Picture 5" descr="Такой реакции мы точно не ожидали — глава Rīgas satiksme о новом ...">
          <a:extLst>
            <a:ext uri="{FF2B5EF4-FFF2-40B4-BE49-F238E27FC236}">
              <a16:creationId xmlns:a16="http://schemas.microsoft.com/office/drawing/2014/main" id="{4EF3076E-58B2-E28B-32A7-02B217D49C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781629"/>
          <a:ext cx="330200" cy="203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250372</xdr:colOff>
      <xdr:row>3</xdr:row>
      <xdr:rowOff>171344</xdr:rowOff>
    </xdr:from>
    <xdr:to>
      <xdr:col>1</xdr:col>
      <xdr:colOff>584200</xdr:colOff>
      <xdr:row>5</xdr:row>
      <xdr:rowOff>29066</xdr:rowOff>
    </xdr:to>
    <xdr:pic>
      <xdr:nvPicPr>
        <xdr:cNvPr id="10" name="Picture 9" descr="BaltijasDurvis.lv">
          <a:extLst>
            <a:ext uri="{FF2B5EF4-FFF2-40B4-BE49-F238E27FC236}">
              <a16:creationId xmlns:a16="http://schemas.microsoft.com/office/drawing/2014/main" id="{DFF3477B-BD84-3335-E6E3-55BB77624DD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9972" y="2134401"/>
          <a:ext cx="333828" cy="220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1</xdr:rowOff>
    </xdr:from>
    <xdr:to>
      <xdr:col>1</xdr:col>
      <xdr:colOff>344714</xdr:colOff>
      <xdr:row>4</xdr:row>
      <xdr:rowOff>59112</xdr:rowOff>
    </xdr:to>
    <xdr:pic>
      <xdr:nvPicPr>
        <xdr:cNvPr id="8" name="Picture 7" descr="Liāna Langa on Twitter: &quot;Draugi! @RNParvaldnieks ir atkrieviskojis savu ...">
          <a:extLst>
            <a:ext uri="{FF2B5EF4-FFF2-40B4-BE49-F238E27FC236}">
              <a16:creationId xmlns:a16="http://schemas.microsoft.com/office/drawing/2014/main" id="{59B82027-EA22-5FD6-8752-A332D755BF9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 y="1963058"/>
          <a:ext cx="344714" cy="24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5</xdr:row>
      <xdr:rowOff>1</xdr:rowOff>
    </xdr:from>
    <xdr:to>
      <xdr:col>1</xdr:col>
      <xdr:colOff>319315</xdr:colOff>
      <xdr:row>5</xdr:row>
      <xdr:rowOff>180371</xdr:rowOff>
    </xdr:to>
    <xdr:pic>
      <xdr:nvPicPr>
        <xdr:cNvPr id="12" name="Picture 11" descr="Rīgas pašvaldība saglabās līdzdalību atkritumu apsaimniekošanas ...">
          <a:extLst>
            <a:ext uri="{FF2B5EF4-FFF2-40B4-BE49-F238E27FC236}">
              <a16:creationId xmlns:a16="http://schemas.microsoft.com/office/drawing/2014/main" id="{B1EF62AA-08CC-D5BE-A7EB-0ACA568D909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9601" y="2325915"/>
          <a:ext cx="319314" cy="180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29029</xdr:rowOff>
    </xdr:from>
    <xdr:to>
      <xdr:col>1</xdr:col>
      <xdr:colOff>518886</xdr:colOff>
      <xdr:row>6</xdr:row>
      <xdr:rowOff>168666</xdr:rowOff>
    </xdr:to>
    <xdr:pic>
      <xdr:nvPicPr>
        <xdr:cNvPr id="14" name="Picture 13" descr="Daugavpils Reģionālā Slimnīca">
          <a:extLst>
            <a:ext uri="{FF2B5EF4-FFF2-40B4-BE49-F238E27FC236}">
              <a16:creationId xmlns:a16="http://schemas.microsoft.com/office/drawing/2014/main" id="{5F37A60D-10BD-3FE7-BAED-BBEF5D3DB2E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09600" y="2536372"/>
          <a:ext cx="518886" cy="139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181428</xdr:rowOff>
    </xdr:from>
    <xdr:to>
      <xdr:col>1</xdr:col>
      <xdr:colOff>562429</xdr:colOff>
      <xdr:row>7</xdr:row>
      <xdr:rowOff>149981</xdr:rowOff>
    </xdr:to>
    <xdr:pic>
      <xdr:nvPicPr>
        <xdr:cNvPr id="16" name="Picture 15">
          <a:extLst>
            <a:ext uri="{FF2B5EF4-FFF2-40B4-BE49-F238E27FC236}">
              <a16:creationId xmlns:a16="http://schemas.microsoft.com/office/drawing/2014/main" id="{5CE33BCE-CF93-16AE-2D39-AD3215A3524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09600" y="2688771"/>
          <a:ext cx="562429" cy="149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3629</xdr:colOff>
      <xdr:row>9</xdr:row>
      <xdr:rowOff>54428</xdr:rowOff>
    </xdr:from>
    <xdr:to>
      <xdr:col>1</xdr:col>
      <xdr:colOff>575891</xdr:colOff>
      <xdr:row>10</xdr:row>
      <xdr:rowOff>0</xdr:rowOff>
    </xdr:to>
    <xdr:pic>
      <xdr:nvPicPr>
        <xdr:cNvPr id="20" name="Picture 19" descr="Ziemeļkurzemes reģionālā slimnīca Ventspilī.Morgs - Morga diennakts ...">
          <a:extLst>
            <a:ext uri="{FF2B5EF4-FFF2-40B4-BE49-F238E27FC236}">
              <a16:creationId xmlns:a16="http://schemas.microsoft.com/office/drawing/2014/main" id="{00DC03A8-8A25-8139-B250-2660648AF16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3229" y="3106057"/>
          <a:ext cx="572262" cy="12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10</xdr:row>
      <xdr:rowOff>0</xdr:rowOff>
    </xdr:from>
    <xdr:to>
      <xdr:col>1</xdr:col>
      <xdr:colOff>192315</xdr:colOff>
      <xdr:row>11</xdr:row>
      <xdr:rowOff>9461</xdr:rowOff>
    </xdr:to>
    <xdr:pic>
      <xdr:nvPicPr>
        <xdr:cNvPr id="22" name="Picture 21" descr="Rēzeknes slimnīca – Kvalificēta medicīniskā aprūpe">
          <a:extLst>
            <a:ext uri="{FF2B5EF4-FFF2-40B4-BE49-F238E27FC236}">
              <a16:creationId xmlns:a16="http://schemas.microsoft.com/office/drawing/2014/main" id="{9C3AE9C8-0D4B-F154-8F61-462835493EB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601" y="3233057"/>
          <a:ext cx="192314" cy="190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21772</xdr:colOff>
      <xdr:row>12</xdr:row>
      <xdr:rowOff>1</xdr:rowOff>
    </xdr:from>
    <xdr:to>
      <xdr:col>1</xdr:col>
      <xdr:colOff>301172</xdr:colOff>
      <xdr:row>13</xdr:row>
      <xdr:rowOff>14524</xdr:rowOff>
    </xdr:to>
    <xdr:pic>
      <xdr:nvPicPr>
        <xdr:cNvPr id="24" name="Picture 23" descr="Dzimumu identitāte un segregācija Darba Tirgū | Bezmaksas seminārs : 11 ...">
          <a:extLst>
            <a:ext uri="{FF2B5EF4-FFF2-40B4-BE49-F238E27FC236}">
              <a16:creationId xmlns:a16="http://schemas.microsoft.com/office/drawing/2014/main" id="{CF46977E-C95E-D74A-133A-2D767AD6A89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31372" y="3595915"/>
          <a:ext cx="279400" cy="195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7257</xdr:colOff>
      <xdr:row>13</xdr:row>
      <xdr:rowOff>43543</xdr:rowOff>
    </xdr:from>
    <xdr:to>
      <xdr:col>1</xdr:col>
      <xdr:colOff>578757</xdr:colOff>
      <xdr:row>13</xdr:row>
      <xdr:rowOff>122601</xdr:rowOff>
    </xdr:to>
    <xdr:pic>
      <xdr:nvPicPr>
        <xdr:cNvPr id="9" name="Picture 8" descr="Valdes un padomes atlase - ASTRAL Executive Search">
          <a:extLst>
            <a:ext uri="{FF2B5EF4-FFF2-40B4-BE49-F238E27FC236}">
              <a16:creationId xmlns:a16="http://schemas.microsoft.com/office/drawing/2014/main" id="{811D35DF-F4D5-50A5-61F8-21E04BD0BEA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16857" y="3820886"/>
          <a:ext cx="571500" cy="79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58082</xdr:colOff>
      <xdr:row>14</xdr:row>
      <xdr:rowOff>32702</xdr:rowOff>
    </xdr:from>
    <xdr:to>
      <xdr:col>1</xdr:col>
      <xdr:colOff>315432</xdr:colOff>
      <xdr:row>14</xdr:row>
      <xdr:rowOff>158443</xdr:rowOff>
    </xdr:to>
    <xdr:pic>
      <xdr:nvPicPr>
        <xdr:cNvPr id="13" name="Picture 12">
          <a:extLst>
            <a:ext uri="{FF2B5EF4-FFF2-40B4-BE49-F238E27FC236}">
              <a16:creationId xmlns:a16="http://schemas.microsoft.com/office/drawing/2014/main" id="{393EBAE3-8F12-3C0D-A4A1-951B0C5297EE}"/>
            </a:ext>
          </a:extLst>
        </xdr:cNvPr>
        <xdr:cNvPicPr>
          <a:picLocks noChangeAspect="1"/>
        </xdr:cNvPicPr>
      </xdr:nvPicPr>
      <xdr:blipFill>
        <a:blip xmlns:r="http://schemas.openxmlformats.org/officeDocument/2006/relationships" r:embed="rId12"/>
        <a:stretch>
          <a:fillRect/>
        </a:stretch>
      </xdr:blipFill>
      <xdr:spPr>
        <a:xfrm>
          <a:off x="667682" y="4172902"/>
          <a:ext cx="257350" cy="125741"/>
        </a:xfrm>
        <a:prstGeom prst="rect">
          <a:avLst/>
        </a:prstGeom>
      </xdr:spPr>
    </xdr:pic>
    <xdr:clientData/>
  </xdr:twoCellAnchor>
  <xdr:twoCellAnchor editAs="oneCell">
    <xdr:from>
      <xdr:col>1</xdr:col>
      <xdr:colOff>83458</xdr:colOff>
      <xdr:row>13</xdr:row>
      <xdr:rowOff>151501</xdr:rowOff>
    </xdr:from>
    <xdr:to>
      <xdr:col>1</xdr:col>
      <xdr:colOff>544286</xdr:colOff>
      <xdr:row>14</xdr:row>
      <xdr:rowOff>168726</xdr:rowOff>
    </xdr:to>
    <xdr:pic>
      <xdr:nvPicPr>
        <xdr:cNvPr id="17" name="Picture 16" descr="Liepājas enerģija Tavam siltumam - Liepājas Enerģija">
          <a:extLst>
            <a:ext uri="{FF2B5EF4-FFF2-40B4-BE49-F238E27FC236}">
              <a16:creationId xmlns:a16="http://schemas.microsoft.com/office/drawing/2014/main" id="{EB149372-F14D-1463-9248-124864C27C6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93058" y="3928844"/>
          <a:ext cx="460828" cy="1986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54429</xdr:colOff>
      <xdr:row>11</xdr:row>
      <xdr:rowOff>35219</xdr:rowOff>
    </xdr:from>
    <xdr:to>
      <xdr:col>1</xdr:col>
      <xdr:colOff>310923</xdr:colOff>
      <xdr:row>12</xdr:row>
      <xdr:rowOff>16128</xdr:rowOff>
    </xdr:to>
    <xdr:pic>
      <xdr:nvPicPr>
        <xdr:cNvPr id="11" name="Picture 10">
          <a:extLst>
            <a:ext uri="{FF2B5EF4-FFF2-40B4-BE49-F238E27FC236}">
              <a16:creationId xmlns:a16="http://schemas.microsoft.com/office/drawing/2014/main" id="{BAE92A73-4C4A-D278-2C50-73D88B82B30B}"/>
            </a:ext>
          </a:extLst>
        </xdr:cNvPr>
        <xdr:cNvPicPr>
          <a:picLocks noChangeAspect="1"/>
        </xdr:cNvPicPr>
      </xdr:nvPicPr>
      <xdr:blipFill>
        <a:blip xmlns:r="http://schemas.openxmlformats.org/officeDocument/2006/relationships" r:embed="rId14"/>
        <a:stretch>
          <a:fillRect/>
        </a:stretch>
      </xdr:blipFill>
      <xdr:spPr>
        <a:xfrm>
          <a:off x="664029" y="3485990"/>
          <a:ext cx="256494" cy="165966"/>
        </a:xfrm>
        <a:prstGeom prst="rect">
          <a:avLst/>
        </a:prstGeom>
      </xdr:spPr>
    </xdr:pic>
    <xdr:clientData/>
  </xdr:twoCellAnchor>
  <xdr:twoCellAnchor editAs="oneCell">
    <xdr:from>
      <xdr:col>1</xdr:col>
      <xdr:colOff>0</xdr:colOff>
      <xdr:row>8</xdr:row>
      <xdr:rowOff>0</xdr:rowOff>
    </xdr:from>
    <xdr:to>
      <xdr:col>1</xdr:col>
      <xdr:colOff>182896</xdr:colOff>
      <xdr:row>8</xdr:row>
      <xdr:rowOff>182896</xdr:rowOff>
    </xdr:to>
    <xdr:pic>
      <xdr:nvPicPr>
        <xdr:cNvPr id="23" name="Picture 22">
          <a:extLst>
            <a:ext uri="{FF2B5EF4-FFF2-40B4-BE49-F238E27FC236}">
              <a16:creationId xmlns:a16="http://schemas.microsoft.com/office/drawing/2014/main" id="{1126846B-32B2-3662-5A4E-5431A34A78C1}"/>
            </a:ext>
          </a:extLst>
        </xdr:cNvPr>
        <xdr:cNvPicPr>
          <a:picLocks noChangeAspect="1"/>
        </xdr:cNvPicPr>
      </xdr:nvPicPr>
      <xdr:blipFill>
        <a:blip xmlns:r="http://schemas.openxmlformats.org/officeDocument/2006/relationships" r:embed="rId15"/>
        <a:stretch>
          <a:fillRect/>
        </a:stretch>
      </xdr:blipFill>
      <xdr:spPr>
        <a:xfrm>
          <a:off x="609600" y="2895600"/>
          <a:ext cx="182896" cy="1828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elgava.lv/pasvaldibas-iestades-un-kapitalsabiedribas/" TargetMode="External"/><Relationship Id="rId18" Type="http://schemas.openxmlformats.org/officeDocument/2006/relationships/hyperlink" Target="https://kekava.lv/kontakti/" TargetMode="External"/><Relationship Id="rId26" Type="http://schemas.openxmlformats.org/officeDocument/2006/relationships/hyperlink" Target="https://rezeknesnovads.lv/pasvaldiba/kapitalsabiedribas/" TargetMode="External"/><Relationship Id="rId39" Type="http://schemas.openxmlformats.org/officeDocument/2006/relationships/hyperlink" Target="https://ventspilsnovads.lv/par-mums/pasvaldiba/sia-vnk-serviss/" TargetMode="External"/><Relationship Id="rId21" Type="http://schemas.openxmlformats.org/officeDocument/2006/relationships/hyperlink" Target="https://www.ludzasnovads.lv/lv/kapitalsabiedribas" TargetMode="External"/><Relationship Id="rId34" Type="http://schemas.openxmlformats.org/officeDocument/2006/relationships/hyperlink" Target="https://www.talsunovads.lv/lv/kapitalsabiedribas" TargetMode="External"/><Relationship Id="rId42" Type="http://schemas.openxmlformats.org/officeDocument/2006/relationships/hyperlink" Target="https://www.liepaja.lv/publiskojama-informacija-par-kapitalsabiedribam/" TargetMode="External"/><Relationship Id="rId7" Type="http://schemas.openxmlformats.org/officeDocument/2006/relationships/hyperlink" Target="https://www.cesis.lv/lv/pasvaldiba/informacija/kapitalsabiedribas-biedribas/" TargetMode="External"/><Relationship Id="rId2" Type="http://schemas.openxmlformats.org/officeDocument/2006/relationships/hyperlink" Target="https://aluksne.lv/index.php/pasvaldiba/kapitalsabiedribas/" TargetMode="External"/><Relationship Id="rId16" Type="http://schemas.openxmlformats.org/officeDocument/2006/relationships/hyperlink" Target="https://www.kraslava.lv/lv/kapitalsabiedribas" TargetMode="External"/><Relationship Id="rId20" Type="http://schemas.openxmlformats.org/officeDocument/2006/relationships/hyperlink" Target="https://www.livani.lv/lv/kapitalsabiedribas" TargetMode="External"/><Relationship Id="rId29" Type="http://schemas.openxmlformats.org/officeDocument/2006/relationships/hyperlink" Target="https://www.ropazi.lv/lv/kapitalsabiedribas-un-pasvaldibas-agenturas" TargetMode="External"/><Relationship Id="rId41" Type="http://schemas.openxmlformats.org/officeDocument/2006/relationships/hyperlink" Target="https://www.madona.lv/lat/kapitalsabiedribas" TargetMode="External"/><Relationship Id="rId1" Type="http://schemas.openxmlformats.org/officeDocument/2006/relationships/hyperlink" Target="https://www.aizkraukle.lv/lv/kapitalsabiedribas" TargetMode="External"/><Relationship Id="rId6" Type="http://schemas.openxmlformats.org/officeDocument/2006/relationships/hyperlink" Target="https://www.bauskasnovads.lv/lv/kapitalsabiedribas" TargetMode="External"/><Relationship Id="rId11" Type="http://schemas.openxmlformats.org/officeDocument/2006/relationships/hyperlink" Target="https://www.gulbene.lv/lv/strukturvieniba/gulbenes-novada-pasvaldibas-kapitalsabiedribas" TargetMode="External"/><Relationship Id="rId24" Type="http://schemas.openxmlformats.org/officeDocument/2006/relationships/hyperlink" Target="https://www.olaine.lv/lv" TargetMode="External"/><Relationship Id="rId32" Type="http://schemas.openxmlformats.org/officeDocument/2006/relationships/hyperlink" Target="https://saulkrasti.lv/pasvaldiba/pasvaldibas-kapitalsabiedribas/sia-zaao/" TargetMode="External"/><Relationship Id="rId37" Type="http://schemas.openxmlformats.org/officeDocument/2006/relationships/hyperlink" Target="https://www.valmierasnovads.lv/pasvaldiba/par-pasvaldibu/kapitalsabiedribas/" TargetMode="External"/><Relationship Id="rId40" Type="http://schemas.openxmlformats.org/officeDocument/2006/relationships/hyperlink" Target="https://www.ventspils.lv/pasvaldibas-parvaldes-struktura/kapitalsabiedribas/" TargetMode="External"/><Relationship Id="rId5" Type="http://schemas.openxmlformats.org/officeDocument/2006/relationships/hyperlink" Target="https://www.balvi.lv/lv/kapitalsabiedribas" TargetMode="External"/><Relationship Id="rId15" Type="http://schemas.openxmlformats.org/officeDocument/2006/relationships/hyperlink" Target="https://www.jurmala.lv/lv/kapitalsabiedribas" TargetMode="External"/><Relationship Id="rId23" Type="http://schemas.openxmlformats.org/officeDocument/2006/relationships/hyperlink" Target="https://www.ogresnovads.lv/lv/kapitalsabiedribas" TargetMode="External"/><Relationship Id="rId28" Type="http://schemas.openxmlformats.org/officeDocument/2006/relationships/hyperlink" Target="https://www.riga.lv/lv/kapitalsabiedribas" TargetMode="External"/><Relationship Id="rId36" Type="http://schemas.openxmlformats.org/officeDocument/2006/relationships/hyperlink" Target="https://www.valka.lv/lv/kapitalsabiedribas" TargetMode="External"/><Relationship Id="rId10" Type="http://schemas.openxmlformats.org/officeDocument/2006/relationships/hyperlink" Target="https://www.dobele.lv/lv/strukturvieniba/pasvaldibas-kapitalsabiedribas" TargetMode="External"/><Relationship Id="rId19" Type="http://schemas.openxmlformats.org/officeDocument/2006/relationships/hyperlink" Target="https://www.limbazunovads.lv/lv/kapitalsabiedribas" TargetMode="External"/><Relationship Id="rId31" Type="http://schemas.openxmlformats.org/officeDocument/2006/relationships/hyperlink" Target="https://www.saldus.lv/pasvaldiba/kapitalsabiedribas/" TargetMode="External"/><Relationship Id="rId44" Type="http://schemas.openxmlformats.org/officeDocument/2006/relationships/printerSettings" Target="../printerSettings/printerSettings1.bin"/><Relationship Id="rId4" Type="http://schemas.openxmlformats.org/officeDocument/2006/relationships/hyperlink" Target="https://www.adazunovads.lv/lv/kapitalsabiedribas-1" TargetMode="External"/><Relationship Id="rId9" Type="http://schemas.openxmlformats.org/officeDocument/2006/relationships/hyperlink" Target="https://www.dkn.lv/lv/kapitalsabiedribas" TargetMode="External"/><Relationship Id="rId14" Type="http://schemas.openxmlformats.org/officeDocument/2006/relationships/hyperlink" Target="https://www.jekabpils.lv/lv/kapitalsabiedribas" TargetMode="External"/><Relationship Id="rId22" Type="http://schemas.openxmlformats.org/officeDocument/2006/relationships/hyperlink" Target="https://www.marupe.lv/index.php/lv/marupes-novada-pasvaldiba/kapitalsabiedribas" TargetMode="External"/><Relationship Id="rId27" Type="http://schemas.openxmlformats.org/officeDocument/2006/relationships/hyperlink" Target="https://rezekne.lv/par-kapitalsabiedribam/" TargetMode="External"/><Relationship Id="rId30" Type="http://schemas.openxmlformats.org/officeDocument/2006/relationships/hyperlink" Target="https://salaspils.lv/lv/kontaktinformacija" TargetMode="External"/><Relationship Id="rId35" Type="http://schemas.openxmlformats.org/officeDocument/2006/relationships/hyperlink" Target="https://www.tukums.lv/lv/kapitalsabiedribas-0" TargetMode="External"/><Relationship Id="rId43" Type="http://schemas.openxmlformats.org/officeDocument/2006/relationships/hyperlink" Target="https://sigulda.lv/pasvaldiba/kapitalsabiedribas/" TargetMode="External"/><Relationship Id="rId8" Type="http://schemas.openxmlformats.org/officeDocument/2006/relationships/hyperlink" Target="https://www.daugavpils.lv/pasvaldiba/daugavpils-pilsetas-dome/pasvaldibas-iestades-un-kapitalsabiedribas/" TargetMode="External"/><Relationship Id="rId3" Type="http://schemas.openxmlformats.org/officeDocument/2006/relationships/hyperlink" Target="https://www.augsdaugavasnovads.lv/pasvaldiba/par-pasvaldibu/kapitalsabiedribas/" TargetMode="External"/><Relationship Id="rId12" Type="http://schemas.openxmlformats.org/officeDocument/2006/relationships/hyperlink" Target="https://www.jelgavasnovads.lv/lv/kapitalsabiedribas" TargetMode="External"/><Relationship Id="rId17" Type="http://schemas.openxmlformats.org/officeDocument/2006/relationships/hyperlink" Target="https://kuldigasnovads.lv/pasvaldiba/kapitalsabiedribas/" TargetMode="External"/><Relationship Id="rId25" Type="http://schemas.openxmlformats.org/officeDocument/2006/relationships/hyperlink" Target="https://www.preili.lv/lv/kapitalsabiedribas" TargetMode="External"/><Relationship Id="rId33" Type="http://schemas.openxmlformats.org/officeDocument/2006/relationships/hyperlink" Target="https://www.smiltenesnovads.lv/lv/kapitalsabiedribas" TargetMode="External"/><Relationship Id="rId38" Type="http://schemas.openxmlformats.org/officeDocument/2006/relationships/hyperlink" Target="https://varaklani.l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jelgava.lv/pasvaldibas-iestades-un-kapitalsabiedribas/" TargetMode="External"/><Relationship Id="rId18" Type="http://schemas.openxmlformats.org/officeDocument/2006/relationships/hyperlink" Target="https://www.limbazunovads.lv/lv/kapitalsabiedribas" TargetMode="External"/><Relationship Id="rId26" Type="http://schemas.openxmlformats.org/officeDocument/2006/relationships/hyperlink" Target="https://www.smiltenesnovads.lv/lv/kapitalsabiedribas" TargetMode="External"/><Relationship Id="rId39" Type="http://schemas.openxmlformats.org/officeDocument/2006/relationships/hyperlink" Target="https://www.preili.lv/lv/kapitalsabiedribas" TargetMode="External"/><Relationship Id="rId21" Type="http://schemas.openxmlformats.org/officeDocument/2006/relationships/hyperlink" Target="https://www.olaine.lv/lv" TargetMode="External"/><Relationship Id="rId34" Type="http://schemas.openxmlformats.org/officeDocument/2006/relationships/hyperlink" Target="https://www.livani.lv/lv/kapitalsabiedribas" TargetMode="External"/><Relationship Id="rId42" Type="http://schemas.openxmlformats.org/officeDocument/2006/relationships/hyperlink" Target="https://www.jelgavasnovads.lv/lv/kapitalsabiedribas" TargetMode="External"/><Relationship Id="rId7" Type="http://schemas.openxmlformats.org/officeDocument/2006/relationships/hyperlink" Target="https://www.valka.lv/lv/kapitalsabiedribas" TargetMode="External"/><Relationship Id="rId2" Type="http://schemas.openxmlformats.org/officeDocument/2006/relationships/hyperlink" Target="https://www.aizkraukle.lv/lv/kapitalsabiedribas" TargetMode="External"/><Relationship Id="rId16" Type="http://schemas.openxmlformats.org/officeDocument/2006/relationships/hyperlink" Target="https://www.valmierasnovads.lv/pasvaldiba/par-pasvaldibu/kapitalsabiedribas/" TargetMode="External"/><Relationship Id="rId29" Type="http://schemas.openxmlformats.org/officeDocument/2006/relationships/hyperlink" Target="https://rezeknesnovads.lv/pasvaldiba/kapitalsabiedribas/" TargetMode="External"/><Relationship Id="rId1" Type="http://schemas.openxmlformats.org/officeDocument/2006/relationships/hyperlink" Target="https://likumi.lv/ta/id/269907-publiskas-personas-kapitala-dalu-un-kapitalsabiedribu-parvaldibas-likums" TargetMode="External"/><Relationship Id="rId6" Type="http://schemas.openxmlformats.org/officeDocument/2006/relationships/hyperlink" Target="https://ventspilsnovads.lv/par-mums/pasvaldiba/sia-vnk-serviss/" TargetMode="External"/><Relationship Id="rId11" Type="http://schemas.openxmlformats.org/officeDocument/2006/relationships/hyperlink" Target="https://sigulda.lv/pasvaldiba/kapitalsabiedribas/" TargetMode="External"/><Relationship Id="rId24" Type="http://schemas.openxmlformats.org/officeDocument/2006/relationships/hyperlink" Target="https://kekava.lv/nekategorizets/https:/kekava.lv/kontakti/" TargetMode="External"/><Relationship Id="rId32" Type="http://schemas.openxmlformats.org/officeDocument/2006/relationships/hyperlink" Target="https://salaspils.lv/lv/kontaktinformacija" TargetMode="External"/><Relationship Id="rId37" Type="http://schemas.openxmlformats.org/officeDocument/2006/relationships/hyperlink" Target="https://rezekne.lv/par-kapitalsabiedribam/" TargetMode="External"/><Relationship Id="rId40" Type="http://schemas.openxmlformats.org/officeDocument/2006/relationships/hyperlink" Target="https://www.riga.lv/lv/publiskojama-informacija-par-kapitalsabiedribam" TargetMode="External"/><Relationship Id="rId45" Type="http://schemas.openxmlformats.org/officeDocument/2006/relationships/printerSettings" Target="../printerSettings/printerSettings4.bin"/><Relationship Id="rId5" Type="http://schemas.openxmlformats.org/officeDocument/2006/relationships/hyperlink" Target="https://www.varaklani.lv/" TargetMode="External"/><Relationship Id="rId15" Type="http://schemas.openxmlformats.org/officeDocument/2006/relationships/hyperlink" Target="https://www.jekabpils.lv/lv/kapitalsabiedribas" TargetMode="External"/><Relationship Id="rId23" Type="http://schemas.openxmlformats.org/officeDocument/2006/relationships/hyperlink" Target="https://saulkrasti.lv/pasvaldiba/pasvaldibas-kapitalsabiedribas/sia-zaao/" TargetMode="External"/><Relationship Id="rId28" Type="http://schemas.openxmlformats.org/officeDocument/2006/relationships/hyperlink" Target="https://www.jurmala.lv/lv/kapitalsabiedribas" TargetMode="External"/><Relationship Id="rId36" Type="http://schemas.openxmlformats.org/officeDocument/2006/relationships/hyperlink" Target="https://www.talsunovads.lv/lv/kapitalsabiedribas" TargetMode="External"/><Relationship Id="rId10" Type="http://schemas.openxmlformats.org/officeDocument/2006/relationships/hyperlink" Target="https://www.adazunovads.lv/lv/kapitalsabiedribas-1" TargetMode="External"/><Relationship Id="rId19" Type="http://schemas.openxmlformats.org/officeDocument/2006/relationships/hyperlink" Target="https://www.balvi.lv/lv/kapitalsabiedribas" TargetMode="External"/><Relationship Id="rId31" Type="http://schemas.openxmlformats.org/officeDocument/2006/relationships/hyperlink" Target="https://www.marupe.lv/index.php/lv/marupes-novada-pasvaldiba/kapitalsabiedribas" TargetMode="External"/><Relationship Id="rId44" Type="http://schemas.openxmlformats.org/officeDocument/2006/relationships/hyperlink" Target="https://www.liepaja.lv/publiskojama-informacija-par-kapitalsabiedribam/" TargetMode="External"/><Relationship Id="rId4" Type="http://schemas.openxmlformats.org/officeDocument/2006/relationships/hyperlink" Target="https://www.madona.lv/lat/kapitalsabiedribas" TargetMode="External"/><Relationship Id="rId9" Type="http://schemas.openxmlformats.org/officeDocument/2006/relationships/hyperlink" Target="https://aluksne.lv/index.php/pasvaldiba/kapitalsabiedribas/" TargetMode="External"/><Relationship Id="rId14" Type="http://schemas.openxmlformats.org/officeDocument/2006/relationships/hyperlink" Target="https://www.dobele.lv/lv/strukturvieniba/pasvaldibas-kapitalsabiedribas" TargetMode="External"/><Relationship Id="rId22" Type="http://schemas.openxmlformats.org/officeDocument/2006/relationships/hyperlink" Target="https://www.tukums.lv/lv/kapitalsabiedribas-0" TargetMode="External"/><Relationship Id="rId27" Type="http://schemas.openxmlformats.org/officeDocument/2006/relationships/hyperlink" Target="https://www.kraslava.lv/lv/kapitalsabiedribas" TargetMode="External"/><Relationship Id="rId30" Type="http://schemas.openxmlformats.org/officeDocument/2006/relationships/hyperlink" Target="https://www.ogresnovads.lv/lv/kapitalsabiedribas" TargetMode="External"/><Relationship Id="rId35" Type="http://schemas.openxmlformats.org/officeDocument/2006/relationships/hyperlink" Target="https://www.ludzasnovads.lv/lv/kapitalsabiedribas" TargetMode="External"/><Relationship Id="rId43" Type="http://schemas.openxmlformats.org/officeDocument/2006/relationships/hyperlink" Target="https://kuldigasnovads.lv/pasvaldiba/kapitalsabiedribas/" TargetMode="External"/><Relationship Id="rId8" Type="http://schemas.openxmlformats.org/officeDocument/2006/relationships/hyperlink" Target="https://www.gulbene.lv/lv/strukturvieniba/gulbenes-novada-pasvaldibas-kapitalsabiedribas" TargetMode="External"/><Relationship Id="rId3" Type="http://schemas.openxmlformats.org/officeDocument/2006/relationships/hyperlink" Target="https://www.cesis.lv/lv/pasvaldiba/informacija/kapitalsabiedribas-biedribas/" TargetMode="External"/><Relationship Id="rId12" Type="http://schemas.openxmlformats.org/officeDocument/2006/relationships/hyperlink" Target="https://www.bauskasnovads.lv/lv/kapitalsabiedribas" TargetMode="External"/><Relationship Id="rId17" Type="http://schemas.openxmlformats.org/officeDocument/2006/relationships/hyperlink" Target="https://www.dkn.lv/lv/kapitalsabiedribas" TargetMode="External"/><Relationship Id="rId25" Type="http://schemas.openxmlformats.org/officeDocument/2006/relationships/hyperlink" Target="https://www.saldus.lv/pasvaldiba/kapitalsabiedribas/" TargetMode="External"/><Relationship Id="rId33" Type="http://schemas.openxmlformats.org/officeDocument/2006/relationships/hyperlink" Target="https://www.ropazi.lv/lv/kapitalsabiedribas-un-pasvaldibas-agenturas" TargetMode="External"/><Relationship Id="rId38" Type="http://schemas.openxmlformats.org/officeDocument/2006/relationships/hyperlink" Target="https://www.daugavpils.lv/pasvaldiba/daugavpils-pilsetas-dome/pasvaldibas-iestades-un-kapitalsabiedribas/" TargetMode="External"/><Relationship Id="rId20" Type="http://schemas.openxmlformats.org/officeDocument/2006/relationships/hyperlink" Target="https://www.augsdaugavasnovads.lv/pasvaldiba/par-pasvaldibu/kapitalsabiedribas/" TargetMode="External"/><Relationship Id="rId41" Type="http://schemas.openxmlformats.org/officeDocument/2006/relationships/hyperlink" Target="https://www.ventspils.lv/pasvaldibas-parvaldes-struktura/kapitalsabiedriba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hyperlink" Target="https://www.rigasudens.lv/lv/padome-valde" TargetMode="External"/><Relationship Id="rId299" Type="http://schemas.openxmlformats.org/officeDocument/2006/relationships/hyperlink" Target="https://www.liepajasslimnica.lv/par-mums/publiskojama-informacija" TargetMode="External"/><Relationship Id="rId21" Type="http://schemas.openxmlformats.org/officeDocument/2006/relationships/hyperlink" Target="https://ziemelkurzemesslimnica.lv/par-mums/" TargetMode="External"/><Relationship Id="rId63" Type="http://schemas.openxmlformats.org/officeDocument/2006/relationships/hyperlink" Target="https://www.1slimnica.lv/lv/par-mums/finansu-informacija/ziedosanas-kartiba-un-strategija" TargetMode="External"/><Relationship Id="rId159" Type="http://schemas.openxmlformats.org/officeDocument/2006/relationships/hyperlink" Target="https://www.rigassatiksme.lv/files/rigas_satiksme_statuti_jauna_redakcija_cabc7.pdf" TargetMode="External"/><Relationship Id="rId324" Type="http://schemas.openxmlformats.org/officeDocument/2006/relationships/hyperlink" Target="https://www.rigasudens.lv/sites/default/files/R%C5%AA%20stat%C5%ABti.pdf" TargetMode="External"/><Relationship Id="rId366" Type="http://schemas.openxmlformats.org/officeDocument/2006/relationships/hyperlink" Target="https://www.rigassatiksme.lv/lv/par-mums/vadiba/" TargetMode="External"/><Relationship Id="rId170" Type="http://schemas.openxmlformats.org/officeDocument/2006/relationships/hyperlink" Target="https://www.rigassatiksme.lv/lv/par-mums/normativie-dokumenti/" TargetMode="External"/><Relationship Id="rId226" Type="http://schemas.openxmlformats.org/officeDocument/2006/relationships/hyperlink" Target="https://www.rigasmezi.lv/lv/publiskojama_informacija/sia__rigas_mezi__politikas/" TargetMode="External"/><Relationship Id="rId433" Type="http://schemas.openxmlformats.org/officeDocument/2006/relationships/hyperlink" Target="https://www.rigasnami.lv/uploads/files/R%C4%ABgas%20nami/Nefinan%C5%A1u%20pazi%C5%86ojums_2024.pdf" TargetMode="External"/><Relationship Id="rId268" Type="http://schemas.openxmlformats.org/officeDocument/2006/relationships/hyperlink" Target="https://rslimnica.lv/wp-content/uploads/2024/10/Ipasuma-struktura-2024.pdf" TargetMode="External"/><Relationship Id="rId475" Type="http://schemas.openxmlformats.org/officeDocument/2006/relationships/hyperlink" Target="https://www.rs.lv/node/14461" TargetMode="External"/><Relationship Id="rId32" Type="http://schemas.openxmlformats.org/officeDocument/2006/relationships/hyperlink" Target="https://ziemelkurzemesslimnica.lv/par-mums/" TargetMode="External"/><Relationship Id="rId74" Type="http://schemas.openxmlformats.org/officeDocument/2006/relationships/hyperlink" Target="https://www.getlini.lv/par-uznemumu/" TargetMode="External"/><Relationship Id="rId128" Type="http://schemas.openxmlformats.org/officeDocument/2006/relationships/hyperlink" Target="https://www.rigasudens.lv/lv/parskati" TargetMode="External"/><Relationship Id="rId335" Type="http://schemas.openxmlformats.org/officeDocument/2006/relationships/hyperlink" Target="https://rnparvaldnieks.lv/dalibnieka-sapulces/" TargetMode="External"/><Relationship Id="rId377" Type="http://schemas.openxmlformats.org/officeDocument/2006/relationships/hyperlink" Target="https://vidzemesslimnica.lv/par-mums/publiskojama-informacija/" TargetMode="External"/><Relationship Id="rId5" Type="http://schemas.openxmlformats.org/officeDocument/2006/relationships/hyperlink" Target="http://www.rs.lv/" TargetMode="External"/><Relationship Id="rId181" Type="http://schemas.openxmlformats.org/officeDocument/2006/relationships/hyperlink" Target="https://www.rs.lv/saturs/iemaksas-budzeta" TargetMode="External"/><Relationship Id="rId237" Type="http://schemas.openxmlformats.org/officeDocument/2006/relationships/hyperlink" Target="http://www.dsiltumtikli.lv/lv/musu-klientiem/par-uznemumu/gada-parskats/" TargetMode="External"/><Relationship Id="rId402" Type="http://schemas.openxmlformats.org/officeDocument/2006/relationships/hyperlink" Target="https://rnparvaldnieks.lv/valde-un-padome/" TargetMode="External"/><Relationship Id="rId279" Type="http://schemas.openxmlformats.org/officeDocument/2006/relationships/hyperlink" Target="https://rslimnica.lv/index.php/rezeknes-slimnica-2/" TargetMode="External"/><Relationship Id="rId444" Type="http://schemas.openxmlformats.org/officeDocument/2006/relationships/hyperlink" Target="http://www.daugavpils.udens.lv/Text_parudens.aspx?t=4941644d-dc19-42ee-bdc5-a2514160584b" TargetMode="External"/><Relationship Id="rId43" Type="http://schemas.openxmlformats.org/officeDocument/2006/relationships/hyperlink" Target="https://rslimnica.lv/wp-content/uploads/2022/07/Davinajumu_ziedojumu-sanemsanas-un-izlietosanas-kartiba.pdf" TargetMode="External"/><Relationship Id="rId139" Type="http://schemas.openxmlformats.org/officeDocument/2006/relationships/hyperlink" Target="https://rnparvaldnieks.lv/wp-content/uploads/2023/05/ZIEDOSANAS-STRATEGIJA-UN-KARTIBA-002.pdf" TargetMode="External"/><Relationship Id="rId290" Type="http://schemas.openxmlformats.org/officeDocument/2006/relationships/hyperlink" Target="https://www.getlini.lv/wp-content/uploads/2025/04/Samaksatie-nodokli-2020-2024.pdf" TargetMode="External"/><Relationship Id="rId304" Type="http://schemas.openxmlformats.org/officeDocument/2006/relationships/hyperlink" Target="https://www.liepajasslimnica.lv/par-mums/publiskojama-informacija" TargetMode="External"/><Relationship Id="rId346" Type="http://schemas.openxmlformats.org/officeDocument/2006/relationships/hyperlink" Target="https://rnparvaldnieks.lv/darbibas-un-finansu-rezultati/" TargetMode="External"/><Relationship Id="rId388" Type="http://schemas.openxmlformats.org/officeDocument/2006/relationships/hyperlink" Target="https://rigasmezi.lv/statuti" TargetMode="External"/><Relationship Id="rId85" Type="http://schemas.openxmlformats.org/officeDocument/2006/relationships/hyperlink" Target="https://www.liepajasslimnica.lv/storage/app/media/Publiskoajm%C4%81%20inform%C4%81cija/Izzi%C5%86a.pdf" TargetMode="External"/><Relationship Id="rId150" Type="http://schemas.openxmlformats.org/officeDocument/2006/relationships/hyperlink" Target="https://www.rs.lv/saturs/struktura" TargetMode="External"/><Relationship Id="rId192" Type="http://schemas.openxmlformats.org/officeDocument/2006/relationships/hyperlink" Target="https://www.liepajasslimnica.lv/storage/app/media/Publiskoajm%C4%81%20inform%C4%81cija/8.Audit%C4%93ts%20gada%20p%C4%81rskatas/2022/2022-Korporat%C4%ABv%C4%81s%20p%C4%81rvald%C4%ABbas%20pazi%C5%86ojums.docx.pdf" TargetMode="External"/><Relationship Id="rId206" Type="http://schemas.openxmlformats.org/officeDocument/2006/relationships/hyperlink" Target="https://www.1slimnica.lv/lv/par-mums/dokumenti/atalgojuma-personala-atlases-un-darba-izpildes-rezultatu-novertesanas-politika/" TargetMode="External"/><Relationship Id="rId413" Type="http://schemas.openxmlformats.org/officeDocument/2006/relationships/hyperlink" Target="https://www.rigasnami.lv/lv/par-mums/par-uznemumu" TargetMode="External"/><Relationship Id="rId248" Type="http://schemas.openxmlformats.org/officeDocument/2006/relationships/hyperlink" Target="https://vidzemesslimnica.lv/wp-content/uploads/2024/08/VS-statuti-14.06.2024.pdf" TargetMode="External"/><Relationship Id="rId455" Type="http://schemas.openxmlformats.org/officeDocument/2006/relationships/hyperlink" Target="https://rigasmezi.lv/storage/RM-ilgtspejas_gada_parskats_2024_05.pdf" TargetMode="External"/><Relationship Id="rId12" Type="http://schemas.openxmlformats.org/officeDocument/2006/relationships/hyperlink" Target="https://vidzemesslimnica.lv/wp-content/uploads/2023/05/VALDES-NOLIKUMS-jauna-redakcija-18.02.2022.-apstiprinats.pdf" TargetMode="External"/><Relationship Id="rId108" Type="http://schemas.openxmlformats.org/officeDocument/2006/relationships/hyperlink" Target="https://slimnica.daugavpils.lv/par-mums/publiskojama-informacija/" TargetMode="External"/><Relationship Id="rId315" Type="http://schemas.openxmlformats.org/officeDocument/2006/relationships/hyperlink" Target="https://slimnica.daugavpils.lv/wp-content/uploads/2018/09/SIA_DRS_atalgojuma_politikas_principi.pdf" TargetMode="External"/><Relationship Id="rId357" Type="http://schemas.openxmlformats.org/officeDocument/2006/relationships/hyperlink" Target="https://www.rigassatiksme.lv/lv/par-mums/publiskojama-informacija/finansu-informacija/" TargetMode="External"/><Relationship Id="rId54" Type="http://schemas.openxmlformats.org/officeDocument/2006/relationships/hyperlink" Target="https://www.1slimnica.lv/lv/par-mums/dokumenti/statuti" TargetMode="External"/><Relationship Id="rId96" Type="http://schemas.openxmlformats.org/officeDocument/2006/relationships/hyperlink" Target="https://slimnica.daugavpils.lv/wp-content/uploads/2021/06/Padomes-nolikums.pdf" TargetMode="External"/><Relationship Id="rId161" Type="http://schemas.openxmlformats.org/officeDocument/2006/relationships/hyperlink" Target="https://www.rigassatiksme.lv/files/ilgtspe_jas_pa_rskats_2022_v12.pdf" TargetMode="External"/><Relationship Id="rId217" Type="http://schemas.openxmlformats.org/officeDocument/2006/relationships/hyperlink" Target="https://www.rigasmezi.lv/lv/aktualitates/Iepirkumi/iepirkumi_no_4000_lidz_42_000_euro__piegades_un_pakalpojumi__un_no_14_000_lidz_170_000_euro__buvdarbi_/?closed=1" TargetMode="External"/><Relationship Id="rId399" Type="http://schemas.openxmlformats.org/officeDocument/2006/relationships/hyperlink" Target="https://rnparvaldnieks.lv/wp-content/uploads/2025/05/Korporativas-parvaldibas-zinojums-2024.pdf" TargetMode="External"/><Relationship Id="rId259" Type="http://schemas.openxmlformats.org/officeDocument/2006/relationships/hyperlink" Target="https://ziemelkurzemesslimnica.lv/par-mums/" TargetMode="External"/><Relationship Id="rId424" Type="http://schemas.openxmlformats.org/officeDocument/2006/relationships/hyperlink" Target="https://www.rigasnami.lv/lv/par-mums/par-uznemumu" TargetMode="External"/><Relationship Id="rId466" Type="http://schemas.openxmlformats.org/officeDocument/2006/relationships/hyperlink" Target="https://satiksme.daugavpils.lv/normativie-dokumenti" TargetMode="External"/><Relationship Id="rId23" Type="http://schemas.openxmlformats.org/officeDocument/2006/relationships/hyperlink" Target="https://ziemelkurzemesslimnica.lv/media/uploads/2023.09.28_publicejama_info_majas_lpp.docx" TargetMode="External"/><Relationship Id="rId119" Type="http://schemas.openxmlformats.org/officeDocument/2006/relationships/hyperlink" Target="https://www.rigasudens.lv/lv/vizitkarte" TargetMode="External"/><Relationship Id="rId270" Type="http://schemas.openxmlformats.org/officeDocument/2006/relationships/hyperlink" Target="https://rslimnica.lv/wp-content/uploads/2024/06/Vispariga-informacija.pdf" TargetMode="External"/><Relationship Id="rId326" Type="http://schemas.openxmlformats.org/officeDocument/2006/relationships/hyperlink" Target="https://www.rigasudens.lv/lv/strategiskais-ietvars" TargetMode="External"/><Relationship Id="rId65" Type="http://schemas.openxmlformats.org/officeDocument/2006/relationships/hyperlink" Target="https://www.1slimnica.lv/lv/par-mums/kas-mes-esam" TargetMode="External"/><Relationship Id="rId130" Type="http://schemas.openxmlformats.org/officeDocument/2006/relationships/hyperlink" Target="https://www.rigasudens.lv/sites/default/files/inline-files/Rigas%20Udens_Ilgtspejas%20parskats%202022.pdf" TargetMode="External"/><Relationship Id="rId368" Type="http://schemas.openxmlformats.org/officeDocument/2006/relationships/hyperlink" Target="https://www.rs.lv/saturs/iemaksas-budzeta" TargetMode="External"/><Relationship Id="rId172" Type="http://schemas.openxmlformats.org/officeDocument/2006/relationships/hyperlink" Target="https://www.rigassatiksme.lv/lv/par-mums/" TargetMode="External"/><Relationship Id="rId228" Type="http://schemas.openxmlformats.org/officeDocument/2006/relationships/hyperlink" Target="http://www.dsiltumtikli.lv/lv/musu-klientiem/par-uznemumu/" TargetMode="External"/><Relationship Id="rId435" Type="http://schemas.openxmlformats.org/officeDocument/2006/relationships/hyperlink" Target="https://rnparvaldnieks.lv/valde-un-padome/" TargetMode="External"/><Relationship Id="rId477" Type="http://schemas.openxmlformats.org/officeDocument/2006/relationships/hyperlink" Target="https://www.rigasnami.lv/uploads/files/R%C4%ABgas%20nami/2.pielikums_Korporat%C4%ABv%C4%81s%20p%C4%81rvald%C4%ABbas%20zi%C5%86ojums_2024%20%281%29.pdf" TargetMode="External"/><Relationship Id="rId281" Type="http://schemas.openxmlformats.org/officeDocument/2006/relationships/hyperlink" Target="https://www.getlini.lv/iepirkumi-izsoles/" TargetMode="External"/><Relationship Id="rId337" Type="http://schemas.openxmlformats.org/officeDocument/2006/relationships/hyperlink" Target="https://rnparvaldnieks.lv/wp-content/uploads/2021/09/Ipasuma-struktura.pdf" TargetMode="External"/><Relationship Id="rId34" Type="http://schemas.openxmlformats.org/officeDocument/2006/relationships/hyperlink" Target="https://rslimnica.lv/index.php/par-mums/iepirkumi/" TargetMode="External"/><Relationship Id="rId76" Type="http://schemas.openxmlformats.org/officeDocument/2006/relationships/hyperlink" Target="https://www.getlini.lv/wp-content/uploads/2022/06/Videja-termina-strategija-2019-2023.pdf" TargetMode="External"/><Relationship Id="rId141" Type="http://schemas.openxmlformats.org/officeDocument/2006/relationships/hyperlink" Target="https://rnparvaldnieks.lv/wp-content/uploads/2021/09/Risku-parvaldiba.pdf" TargetMode="External"/><Relationship Id="rId379" Type="http://schemas.openxmlformats.org/officeDocument/2006/relationships/hyperlink" Target="https://ziemelkurzemesslimnica.lv/par-mums/" TargetMode="External"/><Relationship Id="rId7" Type="http://schemas.openxmlformats.org/officeDocument/2006/relationships/hyperlink" Target="https://vidzemesslimnica.lv/par-mums/misija-vizija/" TargetMode="External"/><Relationship Id="rId183" Type="http://schemas.openxmlformats.org/officeDocument/2006/relationships/hyperlink" Target="https://rnparvaldnieks.lv/wp-content/uploads/2023/05/Ilgtspejas-parskats-par-2022_-gadu.pdf" TargetMode="External"/><Relationship Id="rId239" Type="http://schemas.openxmlformats.org/officeDocument/2006/relationships/hyperlink" Target="http://www.dsiltumtikli.lv/lv/musu-klientiem/par-uznemumu/budzeta-plans/" TargetMode="External"/><Relationship Id="rId390" Type="http://schemas.openxmlformats.org/officeDocument/2006/relationships/hyperlink" Target="https://rigasmezi.lv/publiskojama-informacija/finansu-informacija-un-finansu-merki" TargetMode="External"/><Relationship Id="rId404" Type="http://schemas.openxmlformats.org/officeDocument/2006/relationships/hyperlink" Target="https://www.getlini.lv/darbibas-raditaji/" TargetMode="External"/><Relationship Id="rId446" Type="http://schemas.openxmlformats.org/officeDocument/2006/relationships/hyperlink" Target="http://www.daugavpils.udens.lv/Text_parudens.aspx?t=4941644d-dc19-42ee-bdc5-a2514160584b" TargetMode="External"/><Relationship Id="rId250" Type="http://schemas.openxmlformats.org/officeDocument/2006/relationships/hyperlink" Target="https://vidzemesslimnica.lv/par-mums/publiskojama-informacija/" TargetMode="External"/><Relationship Id="rId292" Type="http://schemas.openxmlformats.org/officeDocument/2006/relationships/hyperlink" Target="https://www.getlini.lv/ziedosanas-davinasanas-kartiba/" TargetMode="External"/><Relationship Id="rId306" Type="http://schemas.openxmlformats.org/officeDocument/2006/relationships/hyperlink" Target="https://liepajasslimnica.lv/storage/app/media/Publiskoajm%C4%81%20inform%C4%81cija/12.Stat%C5%ABti/statuti01112023.pdf" TargetMode="External"/><Relationship Id="rId45" Type="http://schemas.openxmlformats.org/officeDocument/2006/relationships/hyperlink" Target="https://rslimnica.lv/wp-content/uploads/2020/05/Inform%C4%81cija-par-kontroles-un-p%C4%81rvald%C4%ABbas-elementiem.pdf" TargetMode="External"/><Relationship Id="rId87" Type="http://schemas.openxmlformats.org/officeDocument/2006/relationships/hyperlink" Target="https://liepajasslimnica.lv/par-mums/publiskojama-informacija" TargetMode="External"/><Relationship Id="rId110" Type="http://schemas.openxmlformats.org/officeDocument/2006/relationships/hyperlink" Target="https://slimnica.daugavpils.lv/par-mums/publiskojama-informacija/" TargetMode="External"/><Relationship Id="rId348" Type="http://schemas.openxmlformats.org/officeDocument/2006/relationships/hyperlink" Target="https://www.rs.lv/saturs/struktura" TargetMode="External"/><Relationship Id="rId152" Type="http://schemas.openxmlformats.org/officeDocument/2006/relationships/hyperlink" Target="https://www.rs.lv/sites/default/files/akardeons_fails/as_rigas_siltums_statuti.pdf" TargetMode="External"/><Relationship Id="rId194" Type="http://schemas.openxmlformats.org/officeDocument/2006/relationships/hyperlink" Target="https://www.getlini.lv/par-uznemumu/" TargetMode="External"/><Relationship Id="rId208" Type="http://schemas.openxmlformats.org/officeDocument/2006/relationships/hyperlink" Target="https://liepajasenergija.lv/par-mums/normativie-akti-un-ieksejie-regulejumi/" TargetMode="External"/><Relationship Id="rId415" Type="http://schemas.openxmlformats.org/officeDocument/2006/relationships/hyperlink" Target="https://www.rigasnami.lv/lv/par-mums/par-uznemumu" TargetMode="External"/><Relationship Id="rId457" Type="http://schemas.openxmlformats.org/officeDocument/2006/relationships/hyperlink" Target="https://satiksme.daugavpils.lv/Media/Default/documents/Nefinan%C5%A1u_pazi%C5%86ojums_2024_compressed.pdf" TargetMode="External"/><Relationship Id="rId261" Type="http://schemas.openxmlformats.org/officeDocument/2006/relationships/hyperlink" Target="https://ziemelkurzemesslimnica.lv/par-mums/" TargetMode="External"/><Relationship Id="rId14" Type="http://schemas.openxmlformats.org/officeDocument/2006/relationships/hyperlink" Target="https://vidzemesslimnica.lv/wp-content/uploads/2023/05/STATUTI-jauna-redakc.-18.02.2022.apstiprinati.pdf" TargetMode="External"/><Relationship Id="rId56" Type="http://schemas.openxmlformats.org/officeDocument/2006/relationships/hyperlink" Target="https://www.1slimnica.lv/lv/par-mums/kas-mes-esam/valdes-reglaments/" TargetMode="External"/><Relationship Id="rId317" Type="http://schemas.openxmlformats.org/officeDocument/2006/relationships/hyperlink" Target="https://slimnica.daugavpils.lv/par-mums/publiskojama-informacija/" TargetMode="External"/><Relationship Id="rId359" Type="http://schemas.openxmlformats.org/officeDocument/2006/relationships/hyperlink" Target="https://www.rigassatiksme.lv/lv/par-mums/publiskojama-informacija/finansu-informacija/" TargetMode="External"/><Relationship Id="rId98" Type="http://schemas.openxmlformats.org/officeDocument/2006/relationships/hyperlink" Target="https://slimnica.daugavpils.lv/par-mums/struktura/" TargetMode="External"/><Relationship Id="rId121" Type="http://schemas.openxmlformats.org/officeDocument/2006/relationships/hyperlink" Target="https://www.rigasudens.lv/lv/strategiskais-ietvars" TargetMode="External"/><Relationship Id="rId163" Type="http://schemas.openxmlformats.org/officeDocument/2006/relationships/hyperlink" Target="https://www.rigassatiksme.lv/files/informacija_par_ziedojumiem_70d7d.pdf" TargetMode="External"/><Relationship Id="rId219" Type="http://schemas.openxmlformats.org/officeDocument/2006/relationships/hyperlink" Target="../../PKCIC/Downloads/Informacija_par_sanemto_izlietoto_publisko_finansejumu_2018_2022.pdf" TargetMode="External"/><Relationship Id="rId370" Type="http://schemas.openxmlformats.org/officeDocument/2006/relationships/hyperlink" Target="https://slimnica.daugavpils.lv/par-mums/publiskojama-informacija/" TargetMode="External"/><Relationship Id="rId426" Type="http://schemas.openxmlformats.org/officeDocument/2006/relationships/hyperlink" Target="https://www.rigasnami.lv/lv/par-mums/dokumenti" TargetMode="External"/><Relationship Id="rId230" Type="http://schemas.openxmlformats.org/officeDocument/2006/relationships/hyperlink" Target="http://www.dsiltumtikli.lv/files/userfiles/files/PAS%20Dsilt_strat%C4%93%C4%A3ija_20212025_20220926_V.pdf" TargetMode="External"/><Relationship Id="rId468" Type="http://schemas.openxmlformats.org/officeDocument/2006/relationships/hyperlink" Target="https://satiksme.daugavpils.lv/normativie-dokumenti" TargetMode="External"/><Relationship Id="rId25" Type="http://schemas.openxmlformats.org/officeDocument/2006/relationships/hyperlink" Target="https://ziemelkurzemesslimnica.lv/media/uploads/165.1_Strukturshema-ZKRS_kardiologija_terpija_apvienota.pdf" TargetMode="External"/><Relationship Id="rId67" Type="http://schemas.openxmlformats.org/officeDocument/2006/relationships/hyperlink" Target="https://www.getlini.lv/darbibas-raditaji/" TargetMode="External"/><Relationship Id="rId272" Type="http://schemas.openxmlformats.org/officeDocument/2006/relationships/hyperlink" Target="https://rslimnica.lv/wp-content/uploads/2024/06/Vispariga-informacija.pdf" TargetMode="External"/><Relationship Id="rId328" Type="http://schemas.openxmlformats.org/officeDocument/2006/relationships/hyperlink" Target="https://www.rigasudens.lv/lv/organizatoriska-struktura" TargetMode="External"/><Relationship Id="rId132" Type="http://schemas.openxmlformats.org/officeDocument/2006/relationships/hyperlink" Target="https://rnparvaldnieks.lv/valde-un-padome/" TargetMode="External"/><Relationship Id="rId174" Type="http://schemas.openxmlformats.org/officeDocument/2006/relationships/hyperlink" Target="https://www.rigassatiksme.lv/lv/par-mums/publiskojama-informacija/strategija/" TargetMode="External"/><Relationship Id="rId381" Type="http://schemas.openxmlformats.org/officeDocument/2006/relationships/hyperlink" Target="https://rslimnica.lv/wp-content/uploads/2024/06/Vispariga-informacija.pdf" TargetMode="External"/><Relationship Id="rId241" Type="http://schemas.openxmlformats.org/officeDocument/2006/relationships/hyperlink" Target="http://www.dsiltumtikli.lv/files/userfiles/files/2022.g.p%C4%81rskats.pdf" TargetMode="External"/><Relationship Id="rId437" Type="http://schemas.openxmlformats.org/officeDocument/2006/relationships/hyperlink" Target="https://www.getlini.lv/ilgtspejas-parskati/" TargetMode="External"/><Relationship Id="rId479" Type="http://schemas.openxmlformats.org/officeDocument/2006/relationships/hyperlink" Target="https://www.valstskapitals.gov.lv/images/userfiles/Sask_PKCvadl_informacijas_atklatiba_030720%282%29.pdf" TargetMode="External"/><Relationship Id="rId36" Type="http://schemas.openxmlformats.org/officeDocument/2006/relationships/hyperlink" Target="https://rslimnica.lv/wp-content/uploads/2021/12/SIA-obligati-publicejama-info-2021.12.-ipasuma-struktura.pdf" TargetMode="External"/><Relationship Id="rId283" Type="http://schemas.openxmlformats.org/officeDocument/2006/relationships/hyperlink" Target="https://www.getlini.lv/par-uznemumu/" TargetMode="External"/><Relationship Id="rId339" Type="http://schemas.openxmlformats.org/officeDocument/2006/relationships/hyperlink" Target="https://rnparvaldnieks.lv/wp-content/uploads/2025/03/Statuti_.pdf" TargetMode="External"/><Relationship Id="rId78" Type="http://schemas.openxmlformats.org/officeDocument/2006/relationships/hyperlink" Target="https://www.getlini.lv/ziedosanas-davinasanas-kartiba/" TargetMode="External"/><Relationship Id="rId101" Type="http://schemas.openxmlformats.org/officeDocument/2006/relationships/hyperlink" Target="https://slimnica.daugavpils.lv/wp-content/uploads/2023/06/Kapitalsabiedribas-2022.gada-parskats-1.pdf" TargetMode="External"/><Relationship Id="rId143" Type="http://schemas.openxmlformats.org/officeDocument/2006/relationships/hyperlink" Target="https://rnparvaldnieks.lv/normativie-dokumenti/" TargetMode="External"/><Relationship Id="rId185" Type="http://schemas.openxmlformats.org/officeDocument/2006/relationships/hyperlink" Target="https://slimnica.daugavpils.lv/par-mums/vadiba/" TargetMode="External"/><Relationship Id="rId350" Type="http://schemas.openxmlformats.org/officeDocument/2006/relationships/hyperlink" Target="https://www.rs.lv/sites/default/files/akardeons_fails/as_rigas_siltums_statuti_14.02.2025.pdf" TargetMode="External"/><Relationship Id="rId406" Type="http://schemas.openxmlformats.org/officeDocument/2006/relationships/hyperlink" Target="https://www.rs.lv/saturs/misija-vizija-merki-vertibas" TargetMode="External"/><Relationship Id="rId9" Type="http://schemas.openxmlformats.org/officeDocument/2006/relationships/hyperlink" Target="https://vidzemesslimnica.lv/par-mums/struktura/" TargetMode="External"/><Relationship Id="rId210" Type="http://schemas.openxmlformats.org/officeDocument/2006/relationships/hyperlink" Target="../../PKCIC/Downloads/RM_struktura_02_01_2023.pdf" TargetMode="External"/><Relationship Id="rId392" Type="http://schemas.openxmlformats.org/officeDocument/2006/relationships/hyperlink" Target="https://rigasmezi.lv/publiskojama-informacija/finansu-informacija-un-finansu-merki" TargetMode="External"/><Relationship Id="rId448" Type="http://schemas.openxmlformats.org/officeDocument/2006/relationships/hyperlink" Target="http://www.daugavpils.udens.lv/Text_parudens.aspx?t=4941644d-dc19-42ee-bdc5-a2514160584b" TargetMode="External"/><Relationship Id="rId252" Type="http://schemas.openxmlformats.org/officeDocument/2006/relationships/hyperlink" Target="https://vidzemesslimnica.lv/par-mums/publiskojama-informacija/" TargetMode="External"/><Relationship Id="rId294" Type="http://schemas.openxmlformats.org/officeDocument/2006/relationships/hyperlink" Target="https://www.getlini.lv/par-uznemumu/" TargetMode="External"/><Relationship Id="rId308" Type="http://schemas.openxmlformats.org/officeDocument/2006/relationships/hyperlink" Target="https://slimnica.daugavpils.lv/wp-content/uploads/2025/07/padomes-reglaments.docx" TargetMode="External"/><Relationship Id="rId47" Type="http://schemas.openxmlformats.org/officeDocument/2006/relationships/hyperlink" Target="https://rslimnica.lv/wp-content/uploads/2021/12/Atalgojums-2021.pdf" TargetMode="External"/><Relationship Id="rId89" Type="http://schemas.openxmlformats.org/officeDocument/2006/relationships/hyperlink" Target="https://www.liepajasslimnica.lv/storage/app/media/Publiskoajm%C4%81%20inform%C4%81cija/Kart%C4%ABba.pdf" TargetMode="External"/><Relationship Id="rId112" Type="http://schemas.openxmlformats.org/officeDocument/2006/relationships/hyperlink" Target="https://www.rigasudens.lv/lv/kapitalsabiedribas-politikas" TargetMode="External"/><Relationship Id="rId154" Type="http://schemas.openxmlformats.org/officeDocument/2006/relationships/hyperlink" Target="https://www.rs.lv/saturs/rigas-siltums" TargetMode="External"/><Relationship Id="rId361" Type="http://schemas.openxmlformats.org/officeDocument/2006/relationships/hyperlink" Target="https://www.rigassatiksme.lv/lv/par-mums/iepirkumi/" TargetMode="External"/><Relationship Id="rId196" Type="http://schemas.openxmlformats.org/officeDocument/2006/relationships/hyperlink" Target="https://www.getlini.lv/par-uznemumu/" TargetMode="External"/><Relationship Id="rId417" Type="http://schemas.openxmlformats.org/officeDocument/2006/relationships/hyperlink" Target="https://www.rigasnami.lv/lv/par-mums/dokumenti" TargetMode="External"/><Relationship Id="rId459" Type="http://schemas.openxmlformats.org/officeDocument/2006/relationships/hyperlink" Target="https://satiksme.daugavpils.lv/Media/Default/Docs/Strategija_2021_2025_2.pdf" TargetMode="External"/><Relationship Id="rId16" Type="http://schemas.openxmlformats.org/officeDocument/2006/relationships/hyperlink" Target="https://vidzemesslimnica.lv/wp-content/uploads/2023/05/2020.05_Informacija-par-ipasuma-strukturu.pdf" TargetMode="External"/><Relationship Id="rId221" Type="http://schemas.openxmlformats.org/officeDocument/2006/relationships/hyperlink" Target="https://www.rigasmezi.lv/tools/download.php?file=files/text/RM_GP_2022.edoc" TargetMode="External"/><Relationship Id="rId263" Type="http://schemas.openxmlformats.org/officeDocument/2006/relationships/hyperlink" Target="https://ziemelkurzemesslimnica.lv/par-mums/" TargetMode="External"/><Relationship Id="rId319" Type="http://schemas.openxmlformats.org/officeDocument/2006/relationships/hyperlink" Target="https://slimnica.daugavpils.lv/wp-content/uploads/2022/05/DRS_strategija_2022_2026.pdf" TargetMode="External"/><Relationship Id="rId470" Type="http://schemas.openxmlformats.org/officeDocument/2006/relationships/hyperlink" Target="https://vidzemesslimnica.lv/wp-content/uploads/2023/05/Atalgojuma_politikas_principi_2015.pdf" TargetMode="External"/><Relationship Id="rId58" Type="http://schemas.openxmlformats.org/officeDocument/2006/relationships/hyperlink" Target="https://www.1slimnica.lv/lv/par-mums/finansu-un-nefinansu-merku-istenosanas-rezultats-2022-gada/" TargetMode="External"/><Relationship Id="rId123" Type="http://schemas.openxmlformats.org/officeDocument/2006/relationships/hyperlink" Target="https://www.rigasudens.lv/lv/padome-valde" TargetMode="External"/><Relationship Id="rId330" Type="http://schemas.openxmlformats.org/officeDocument/2006/relationships/hyperlink" Target="https://www.rigasudens.lv/lv/cita-finansu-informacija" TargetMode="External"/><Relationship Id="rId165" Type="http://schemas.openxmlformats.org/officeDocument/2006/relationships/hyperlink" Target="https://www.rigassatiksme.lv/files/finansejuma_izlietojums_sab_tr-ts_2017-2021.pdf" TargetMode="External"/><Relationship Id="rId372" Type="http://schemas.openxmlformats.org/officeDocument/2006/relationships/hyperlink" Target="https://www.liepajasslimnica.lv/par-mums/publiskojama-informacija" TargetMode="External"/><Relationship Id="rId428" Type="http://schemas.openxmlformats.org/officeDocument/2006/relationships/hyperlink" Target="https://www.liepajasslimnica.lv/storage/app/media/Publiskoajm%C4%81%20inform%C4%81cija/8.Audit%C4%93ts%20gada%20p%C4%81rskatas/2024/2024%20-%20Nefinan%C5%A1u%20pazi%C5%86ojums.pdf" TargetMode="External"/><Relationship Id="rId232" Type="http://schemas.openxmlformats.org/officeDocument/2006/relationships/hyperlink" Target="http://www.dsiltumtikli.lv/lv/musu-klientiem/par-uznemumu/informacija-par-sanemto-valsts-finansejumu-un-ta-izlietojumu-2015gada/" TargetMode="External"/><Relationship Id="rId274" Type="http://schemas.openxmlformats.org/officeDocument/2006/relationships/hyperlink" Target="https://rslimnica.lv/wp-content/uploads/2023/10/Statuti-uz-2023.10.13.pdf" TargetMode="External"/><Relationship Id="rId481" Type="http://schemas.openxmlformats.org/officeDocument/2006/relationships/drawing" Target="../drawings/drawing5.xml"/><Relationship Id="rId27" Type="http://schemas.openxmlformats.org/officeDocument/2006/relationships/hyperlink" Target="https://ziemelkurzemesslimnica.lv/par-mums/" TargetMode="External"/><Relationship Id="rId69" Type="http://schemas.openxmlformats.org/officeDocument/2006/relationships/hyperlink" Target="https://www.getlini.lv/wp-content/uploads/2022/06/Ipasuma-struktura-4.pdf" TargetMode="External"/><Relationship Id="rId134" Type="http://schemas.openxmlformats.org/officeDocument/2006/relationships/hyperlink" Target="https://rnparvaldnieks.lv/wp-content/uploads/2021/09/Ipasuma-struktura.pdf" TargetMode="External"/><Relationship Id="rId80" Type="http://schemas.openxmlformats.org/officeDocument/2006/relationships/hyperlink" Target="https://www.getlini.lv/par-uznemumu/" TargetMode="External"/><Relationship Id="rId176" Type="http://schemas.openxmlformats.org/officeDocument/2006/relationships/hyperlink" Target="https://www.rigassatiksme.lv/lv/par-mums/vadiba/" TargetMode="External"/><Relationship Id="rId341" Type="http://schemas.openxmlformats.org/officeDocument/2006/relationships/hyperlink" Target="https://rnparvaldnieks.lv/wp-content/uploads/2025/03/ZIEDOSANAS-STRATEGIJA-UN-KARTIBA.pdf" TargetMode="External"/><Relationship Id="rId383" Type="http://schemas.openxmlformats.org/officeDocument/2006/relationships/hyperlink" Target="https://rigasmezi.lv/ipasuma-struktura" TargetMode="External"/><Relationship Id="rId439" Type="http://schemas.openxmlformats.org/officeDocument/2006/relationships/hyperlink" Target="http://www.daugavpils.udens.lv/" TargetMode="External"/><Relationship Id="rId201" Type="http://schemas.openxmlformats.org/officeDocument/2006/relationships/hyperlink" Target="https://ziemelkurzemesslimnica.lv/media/uploads/2023.07.17_fin_nefin_merku_istenosana-1.pdf" TargetMode="External"/><Relationship Id="rId243" Type="http://schemas.openxmlformats.org/officeDocument/2006/relationships/hyperlink" Target="https://vidzemesslimnica.lv/par-mums/misija-vizija/" TargetMode="External"/><Relationship Id="rId285" Type="http://schemas.openxmlformats.org/officeDocument/2006/relationships/hyperlink" Target="https://www.getlini.lv/par-uznemumu/" TargetMode="External"/><Relationship Id="rId450" Type="http://schemas.openxmlformats.org/officeDocument/2006/relationships/hyperlink" Target="http://www.daugavpils.udens.lv/Text_parudens.aspx?t=4941644d-dc19-42ee-bdc5-a2514160584b" TargetMode="External"/><Relationship Id="rId38" Type="http://schemas.openxmlformats.org/officeDocument/2006/relationships/hyperlink" Target="https://rslimnica.lv/wp-content/uploads/2023/10/Vispariga-informacija3.pdf" TargetMode="External"/><Relationship Id="rId103" Type="http://schemas.openxmlformats.org/officeDocument/2006/relationships/hyperlink" Target="https://slimnica.daugavpils.lv/wp-content/uploads/2021/02/Davinajumu-ziedojumu-pienemsanas-uzskaite-un-izlietosanas-kartiba_2021-1.pdf" TargetMode="External"/><Relationship Id="rId310" Type="http://schemas.openxmlformats.org/officeDocument/2006/relationships/hyperlink" Target="https://slimnica.daugavpils.lv/par-mums/struktura/" TargetMode="External"/><Relationship Id="rId91" Type="http://schemas.openxmlformats.org/officeDocument/2006/relationships/hyperlink" Target="https://www.liepajasslimnica.lv/par-mums/publiskojama-informacija" TargetMode="External"/><Relationship Id="rId145" Type="http://schemas.openxmlformats.org/officeDocument/2006/relationships/hyperlink" Target="https://rnparvaldnieks.lv/normativie-dokumenti/" TargetMode="External"/><Relationship Id="rId187" Type="http://schemas.openxmlformats.org/officeDocument/2006/relationships/hyperlink" Target="https://www.liepajasslimnica.lv/par-mums/publiskojama-informacija" TargetMode="External"/><Relationship Id="rId352" Type="http://schemas.openxmlformats.org/officeDocument/2006/relationships/hyperlink" Target="https://www.rigassatiksme.lv/lv/par-mums/vadiba/" TargetMode="External"/><Relationship Id="rId394" Type="http://schemas.openxmlformats.org/officeDocument/2006/relationships/hyperlink" Target="https://rigasmezi.lv/statuti" TargetMode="External"/><Relationship Id="rId408" Type="http://schemas.openxmlformats.org/officeDocument/2006/relationships/hyperlink" Target="https://www.rs.lv/saturs/misija-vizija-merki-vertibas" TargetMode="External"/><Relationship Id="rId212" Type="http://schemas.openxmlformats.org/officeDocument/2006/relationships/hyperlink" Target="https://www.rigasmezi.lv/lv/par_mums/valde/" TargetMode="External"/><Relationship Id="rId254" Type="http://schemas.openxmlformats.org/officeDocument/2006/relationships/hyperlink" Target="https://ziemelkurzemesslimnica.lv/par-mums/" TargetMode="External"/><Relationship Id="rId49" Type="http://schemas.openxmlformats.org/officeDocument/2006/relationships/hyperlink" Target="http://rslimnica.lv/wp-content/uploads/2019/11/Strukturshema-SIA-2019.01.25.-draw.io-v.3.pdf" TargetMode="External"/><Relationship Id="rId114" Type="http://schemas.openxmlformats.org/officeDocument/2006/relationships/hyperlink" Target="https://www.rigasudens.lv/lv/vizitkarte" TargetMode="External"/><Relationship Id="rId296" Type="http://schemas.openxmlformats.org/officeDocument/2006/relationships/hyperlink" Target="https://liepajasslimnica.lv/par-mums/vadiba" TargetMode="External"/><Relationship Id="rId461" Type="http://schemas.openxmlformats.org/officeDocument/2006/relationships/hyperlink" Target="https://satiksme.daugavpils.lv/normativie-dokumenti" TargetMode="External"/><Relationship Id="rId60" Type="http://schemas.openxmlformats.org/officeDocument/2006/relationships/hyperlink" Target="https://www.1slimnica.lv/lv/par-mums/finanses/iamaksas-2022-gada/" TargetMode="External"/><Relationship Id="rId156" Type="http://schemas.openxmlformats.org/officeDocument/2006/relationships/hyperlink" Target="https://www.rigassatiksme.lv/lv/par-mums/publiskojama-informacija/" TargetMode="External"/><Relationship Id="rId198" Type="http://schemas.openxmlformats.org/officeDocument/2006/relationships/hyperlink" Target="https://vidzemesslimnica.lv/par-mums/publiskojama-informacija/" TargetMode="External"/><Relationship Id="rId321" Type="http://schemas.openxmlformats.org/officeDocument/2006/relationships/hyperlink" Target="https://www.rigasudens.lv/lv/par-rigas-udens" TargetMode="External"/><Relationship Id="rId363" Type="http://schemas.openxmlformats.org/officeDocument/2006/relationships/hyperlink" Target="https://www.rigassatiksme.lv/lv/par-mums/" TargetMode="External"/><Relationship Id="rId419" Type="http://schemas.openxmlformats.org/officeDocument/2006/relationships/hyperlink" Target="https://www.rigasnami.lv/uploads/files/R%C4%ABgas%20nami/RN_strukturshema_01_05_2024.pdf" TargetMode="External"/><Relationship Id="rId223" Type="http://schemas.openxmlformats.org/officeDocument/2006/relationships/hyperlink" Target="https://www.rigasmezi.lv/lv/dokumenti/statuti/?doc=1321" TargetMode="External"/><Relationship Id="rId430" Type="http://schemas.openxmlformats.org/officeDocument/2006/relationships/hyperlink" Target="https://www.rs.lv/saturs/ilgtspejas-parskati" TargetMode="External"/><Relationship Id="rId18" Type="http://schemas.openxmlformats.org/officeDocument/2006/relationships/hyperlink" Target="https://vidzemesslimnica.lv/par-mums/publiskojama-informacija/" TargetMode="External"/><Relationship Id="rId265" Type="http://schemas.openxmlformats.org/officeDocument/2006/relationships/hyperlink" Target="https://ziemelkurzemesslimnica.lv/par-mums/" TargetMode="External"/><Relationship Id="rId472" Type="http://schemas.openxmlformats.org/officeDocument/2006/relationships/hyperlink" Target="https://vidzemesslimnica.lv/par-mums/publiskojama-informacija/" TargetMode="External"/><Relationship Id="rId125" Type="http://schemas.openxmlformats.org/officeDocument/2006/relationships/hyperlink" Target="https://www.rigasudens.lv/lv/informacija-par-ziedojumiem" TargetMode="External"/><Relationship Id="rId167" Type="http://schemas.openxmlformats.org/officeDocument/2006/relationships/hyperlink" Target="https://www.rigassatiksme.lv/files/2022_01_08_-menesalgas_kriteriji.pdf" TargetMode="External"/><Relationship Id="rId332" Type="http://schemas.openxmlformats.org/officeDocument/2006/relationships/hyperlink" Target="https://www.rigasudens.lv/lv/cita-finansu-informacija" TargetMode="External"/><Relationship Id="rId374" Type="http://schemas.openxmlformats.org/officeDocument/2006/relationships/hyperlink" Target="https://www.liepajasslimnica.lv/par-mums/publiskojama-informacija" TargetMode="External"/><Relationship Id="rId71" Type="http://schemas.openxmlformats.org/officeDocument/2006/relationships/hyperlink" Target="https://www.getlini.lv/wp-content/uploads/2023/06/Statuti_jauna_redakcija_2023.pdf" TargetMode="External"/><Relationship Id="rId234" Type="http://schemas.openxmlformats.org/officeDocument/2006/relationships/hyperlink" Target="http://www.dsiltumtikli.lv/lv/musu-klientiem/par-uznemumu/atalgojuma-politika/" TargetMode="External"/><Relationship Id="rId2" Type="http://schemas.openxmlformats.org/officeDocument/2006/relationships/hyperlink" Target="http://www.rnparvaldnieks.lv/" TargetMode="External"/><Relationship Id="rId29" Type="http://schemas.openxmlformats.org/officeDocument/2006/relationships/hyperlink" Target="https://ziemelkurzemesslimnica.lv/iepirkumi/" TargetMode="External"/><Relationship Id="rId276" Type="http://schemas.openxmlformats.org/officeDocument/2006/relationships/hyperlink" Target="https://rslimnica.lv/wp-content/uploads/2025/08/Sanemtie-ziedojumi-2024.pdf" TargetMode="External"/><Relationship Id="rId441" Type="http://schemas.openxmlformats.org/officeDocument/2006/relationships/hyperlink" Target="http://www.daugavpils.udens.lv/Text_parudens.aspx?t=4941644d-dc19-42ee-bdc5-a2514160584b" TargetMode="External"/><Relationship Id="rId483" Type="http://schemas.openxmlformats.org/officeDocument/2006/relationships/comments" Target="../comments1.xml"/><Relationship Id="rId40" Type="http://schemas.openxmlformats.org/officeDocument/2006/relationships/hyperlink" Target="https://rslimnica.lv/wp-content/uploads/2023/10/Vispariga-informacija3.pdf" TargetMode="External"/><Relationship Id="rId136" Type="http://schemas.openxmlformats.org/officeDocument/2006/relationships/hyperlink" Target="https://rnparvaldnieks.lv/wp-content/uploads/2021/09/SIA-Rigas-namu-parvaldnieks-statuti.pdf" TargetMode="External"/><Relationship Id="rId178" Type="http://schemas.openxmlformats.org/officeDocument/2006/relationships/hyperlink" Target="https://www.rigassatiksme.lv/files/korporativas_parvaldibas_kodekss_web_012a9.pdf" TargetMode="External"/><Relationship Id="rId301" Type="http://schemas.openxmlformats.org/officeDocument/2006/relationships/hyperlink" Target="https://www.liepajasslimnica.lv/par-mums/publiskojama-informacija" TargetMode="External"/><Relationship Id="rId343" Type="http://schemas.openxmlformats.org/officeDocument/2006/relationships/hyperlink" Target="https://rnparvaldnieks.lv/darbibas-un-finansu-rezultati/" TargetMode="External"/><Relationship Id="rId82" Type="http://schemas.openxmlformats.org/officeDocument/2006/relationships/hyperlink" Target="https://liepajasslimnica.lv/publiskie-iepirkumi" TargetMode="External"/><Relationship Id="rId203" Type="http://schemas.openxmlformats.org/officeDocument/2006/relationships/hyperlink" Target="https://rslimnica.lv/wp-content/uploads/2020/01/SIA-obligati-publicejama-info-2020.01.-strategiskie-merki.pdf" TargetMode="External"/><Relationship Id="rId385" Type="http://schemas.openxmlformats.org/officeDocument/2006/relationships/hyperlink" Target="https://rigasmezi.lv/struktura" TargetMode="External"/><Relationship Id="rId245" Type="http://schemas.openxmlformats.org/officeDocument/2006/relationships/hyperlink" Target="https://vidzemesslimnica.lv/wp-content/uploads/2023/05/Struktura-no-05.2023-2.pdf" TargetMode="External"/><Relationship Id="rId287" Type="http://schemas.openxmlformats.org/officeDocument/2006/relationships/hyperlink" Target="https://www.getlini.lv/wp-content/uploads/2025/05/Statuti_2025.pdf" TargetMode="External"/><Relationship Id="rId410" Type="http://schemas.openxmlformats.org/officeDocument/2006/relationships/hyperlink" Target="https://www.rs.lv/saturs/struktura" TargetMode="External"/><Relationship Id="rId452" Type="http://schemas.openxmlformats.org/officeDocument/2006/relationships/hyperlink" Target="http://www.daugavpils.udens.lv/Text_parudens.aspx?t=4941644d-dc19-42ee-bdc5-a2514160584b" TargetMode="External"/><Relationship Id="rId105" Type="http://schemas.openxmlformats.org/officeDocument/2006/relationships/hyperlink" Target="https://slimnica.daugavpils.lv/wp-content/uploads/2018/09/SIA_DRS_atalgojuma_politikas_principi.pdf" TargetMode="External"/><Relationship Id="rId147" Type="http://schemas.openxmlformats.org/officeDocument/2006/relationships/hyperlink" Target="https://rnparvaldnieks.lv/wp-content/uploads/2023/05/Korporativas-parvaldibas-zinojums-par-2022_-finansu-gadu.pdf" TargetMode="External"/><Relationship Id="rId312" Type="http://schemas.openxmlformats.org/officeDocument/2006/relationships/hyperlink" Target="https://slimnica.daugavpils.lv/par-mums/publiskojama-informacija/" TargetMode="External"/><Relationship Id="rId354" Type="http://schemas.openxmlformats.org/officeDocument/2006/relationships/hyperlink" Target="https://www.rigassatiksme.lv/files/rigas_satiksme_statuti_14_07_2025.pdf" TargetMode="External"/><Relationship Id="rId51" Type="http://schemas.openxmlformats.org/officeDocument/2006/relationships/hyperlink" Target="https://www.1slimnica.lv/lv/par-mums/kas-mes-esam/valde/" TargetMode="External"/><Relationship Id="rId93" Type="http://schemas.openxmlformats.org/officeDocument/2006/relationships/hyperlink" Target="https://www.liepajasslimnica.lv/storage/app/media/Publiskoajm%C4%81%20inform%C4%81cija/12.Stat%C5%ABti/statuti02102023.pdf" TargetMode="External"/><Relationship Id="rId189" Type="http://schemas.openxmlformats.org/officeDocument/2006/relationships/hyperlink" Target="https://www.liepajasslimnica.lv/par-mums/publiskojama-informacija" TargetMode="External"/><Relationship Id="rId396" Type="http://schemas.openxmlformats.org/officeDocument/2006/relationships/hyperlink" Target="https://rigasmezi.lv/publiskojama-informacija/finansu-informacija-un-finansu-merki" TargetMode="External"/><Relationship Id="rId3" Type="http://schemas.openxmlformats.org/officeDocument/2006/relationships/hyperlink" Target="http://www.liepajasslimnica.lv/" TargetMode="External"/><Relationship Id="rId214" Type="http://schemas.openxmlformats.org/officeDocument/2006/relationships/hyperlink" Target="https://www.rigasmezi.lv/lv/publiskojama_informacija/nefinansu_informacija/?doc=11831" TargetMode="External"/><Relationship Id="rId235" Type="http://schemas.openxmlformats.org/officeDocument/2006/relationships/hyperlink" Target="http://www.dsiltumtikli.lv/lv/musu-klientiem/par-uznemumu/struktura/" TargetMode="External"/><Relationship Id="rId256" Type="http://schemas.openxmlformats.org/officeDocument/2006/relationships/hyperlink" Target="https://ziemelkurzemesslimnica.lv/media/uploads/2023.09.28_publicejama_info_majas_lpp.docx" TargetMode="External"/><Relationship Id="rId277" Type="http://schemas.openxmlformats.org/officeDocument/2006/relationships/hyperlink" Target="https://rslimnica.lv/index.php/rezeknes-slimnica-2/" TargetMode="External"/><Relationship Id="rId298" Type="http://schemas.openxmlformats.org/officeDocument/2006/relationships/hyperlink" Target="https://www.liepajasslimnica.lv/par-mums/par-slimnicu" TargetMode="External"/><Relationship Id="rId400" Type="http://schemas.openxmlformats.org/officeDocument/2006/relationships/hyperlink" Target="https://www.rigassatiksme.lv/files/rs_ilgtspejas_parskats_par_2024_gadu_03_06_2025.pdf" TargetMode="External"/><Relationship Id="rId421" Type="http://schemas.openxmlformats.org/officeDocument/2006/relationships/hyperlink" Target="https://www.rigasnami.lv/uploads/files/Inform%C4%81cija%20par%20ziedojuma%20summu%20un%20sa%C5%86%C4%93m%C4%93jiem%20%28par%205%20p%C4%93d%C4%93jiem%20gadiem%29.pdf" TargetMode="External"/><Relationship Id="rId442" Type="http://schemas.openxmlformats.org/officeDocument/2006/relationships/hyperlink" Target="http://www.daugavpils.udens.lv/Text_parudens.aspx?t=4941644d-dc19-42ee-bdc5-a2514160584b" TargetMode="External"/><Relationship Id="rId463" Type="http://schemas.openxmlformats.org/officeDocument/2006/relationships/hyperlink" Target="https://satiksme.daugavpils.lv/normativie-dokumenti" TargetMode="External"/><Relationship Id="rId116" Type="http://schemas.openxmlformats.org/officeDocument/2006/relationships/hyperlink" Target="https://www.rigasudens.lv/sites/default/files/inline-files/Rigas%20udens_Korporativas%20parlvadibas%20zinojums%20par%202022%20gadu.pdf" TargetMode="External"/><Relationship Id="rId137" Type="http://schemas.openxmlformats.org/officeDocument/2006/relationships/hyperlink" Target="https://rnparvaldnieks.lv/wp-content/uploads/2021/09/Kapitalsabiedribas-darbibas-un-komercdarbibas-veidi.pdf" TargetMode="External"/><Relationship Id="rId158" Type="http://schemas.openxmlformats.org/officeDocument/2006/relationships/hyperlink" Target="https://www.rigassatiksme.lv/files/rigas_satiksme_statuti_jauna_redakcija_cabc7.pdf" TargetMode="External"/><Relationship Id="rId302" Type="http://schemas.openxmlformats.org/officeDocument/2006/relationships/hyperlink" Target="https://www.liepajasslimnica.lv/storage/app/media/Publiskoajm%C4%81%20inform%C4%81cija/Kart%C4%ABba.pdf" TargetMode="External"/><Relationship Id="rId323" Type="http://schemas.openxmlformats.org/officeDocument/2006/relationships/hyperlink" Target="https://www.rigasudens.lv/lv/padome-valde" TargetMode="External"/><Relationship Id="rId344" Type="http://schemas.openxmlformats.org/officeDocument/2006/relationships/hyperlink" Target="https://rnparvaldnieks.lv/darbibas-un-finansu-rezultati/" TargetMode="External"/><Relationship Id="rId20" Type="http://schemas.openxmlformats.org/officeDocument/2006/relationships/hyperlink" Target="http://www.ziemelkurzemesslimnica.lv/" TargetMode="External"/><Relationship Id="rId41" Type="http://schemas.openxmlformats.org/officeDocument/2006/relationships/hyperlink" Target="https://rslimnica.lv/index.php/rezeknes-slimnica-2/" TargetMode="External"/><Relationship Id="rId62" Type="http://schemas.openxmlformats.org/officeDocument/2006/relationships/hyperlink" Target="https://www.1slimnica.lv/lv/par-mums/finansu-informacija/ziedosanas-kartiba-un-strategija" TargetMode="External"/><Relationship Id="rId83" Type="http://schemas.openxmlformats.org/officeDocument/2006/relationships/hyperlink" Target="https://liepajasslimnica.lv/par-mums/vadiba" TargetMode="External"/><Relationship Id="rId179" Type="http://schemas.openxmlformats.org/officeDocument/2006/relationships/hyperlink" Target="https://www.rs.lv/saturs/padome" TargetMode="External"/><Relationship Id="rId365" Type="http://schemas.openxmlformats.org/officeDocument/2006/relationships/hyperlink" Target="https://www.rigassatiksme.lv/lv/par-mums/publiskojama-informacija/strategija/" TargetMode="External"/><Relationship Id="rId386" Type="http://schemas.openxmlformats.org/officeDocument/2006/relationships/hyperlink" Target="https://rigasmezi.lv/videja-termina-strategija" TargetMode="External"/><Relationship Id="rId190" Type="http://schemas.openxmlformats.org/officeDocument/2006/relationships/hyperlink" Target="https://www.liepajasslimnica.lv/storage/app/media/Publiskoajm%C4%81%20inform%C4%81cija/15.Pas%C4%81kumi%20korupcijas%20riska%20nov%C4%93r%C5%A1anai/Pas%C4%81kumi-2022.pdf" TargetMode="External"/><Relationship Id="rId204" Type="http://schemas.openxmlformats.org/officeDocument/2006/relationships/hyperlink" Target="https://rslimnica.lv/wp-content/uploads/2023/10/Vispariga-informacija3.pdf" TargetMode="External"/><Relationship Id="rId225" Type="http://schemas.openxmlformats.org/officeDocument/2006/relationships/hyperlink" Target="https://www.rigasmezi.lv/lv/publiskojama_informacija/sia__rigas_mezi__politikas/?doc=11897" TargetMode="External"/><Relationship Id="rId246" Type="http://schemas.openxmlformats.org/officeDocument/2006/relationships/hyperlink" Target="https://vidzemesslimnica.lv/par-mums/publiskojama-informacija/" TargetMode="External"/><Relationship Id="rId267" Type="http://schemas.openxmlformats.org/officeDocument/2006/relationships/hyperlink" Target="https://ziemelkurzemesslimnica.lv/par-mums/" TargetMode="External"/><Relationship Id="rId288" Type="http://schemas.openxmlformats.org/officeDocument/2006/relationships/hyperlink" Target="https://www.getlini.lv/wp-content/uploads/2024/09/2.1_GE-struktura_10.09.2024.pdf" TargetMode="External"/><Relationship Id="rId411" Type="http://schemas.openxmlformats.org/officeDocument/2006/relationships/hyperlink" Target="https://www.rigasnami.lv/uploads/files/R%C4%ABgas%20nami/2.pielikums_Korporat%C4%ABv%C4%81s%20p%C4%81rvald%C4%ABbas%20zi%C5%86ojums_2024%20%281%29.pdf" TargetMode="External"/><Relationship Id="rId432" Type="http://schemas.openxmlformats.org/officeDocument/2006/relationships/hyperlink" Target="https://rnparvaldnieks.lv/wp-content/uploads/2025/05/Ilgtspejas-parskats-2024.pdf" TargetMode="External"/><Relationship Id="rId453" Type="http://schemas.openxmlformats.org/officeDocument/2006/relationships/hyperlink" Target="http://www.daugavpils.udens.lv/Text_parudens.aspx?t=4941644d-dc19-42ee-bdc5-a2514160584b" TargetMode="External"/><Relationship Id="rId474" Type="http://schemas.openxmlformats.org/officeDocument/2006/relationships/hyperlink" Target="https://www.rs.lv/saturs/darbibas-dokumenti" TargetMode="External"/><Relationship Id="rId106" Type="http://schemas.openxmlformats.org/officeDocument/2006/relationships/hyperlink" Target="https://slimnica.daugavpils.lv/par-mums/publiskojama-informacija/" TargetMode="External"/><Relationship Id="rId127" Type="http://schemas.openxmlformats.org/officeDocument/2006/relationships/hyperlink" Target="https://www.rigasudens.lv/lv/parskati" TargetMode="External"/><Relationship Id="rId313" Type="http://schemas.openxmlformats.org/officeDocument/2006/relationships/hyperlink" Target="https://slimnica.daugavpils.lv/wp-content/uploads/2021/02/Davinajumu-ziedojumu-pienemsanas-uzskaite-un-izlietosanas-kartiba_2021-1.pdf" TargetMode="External"/><Relationship Id="rId10" Type="http://schemas.openxmlformats.org/officeDocument/2006/relationships/hyperlink" Target="https://vidzemesslimnica.lv/par-mums/publiskojama-informacija/" TargetMode="External"/><Relationship Id="rId31" Type="http://schemas.openxmlformats.org/officeDocument/2006/relationships/hyperlink" Target="https://ziemelkurzemesslimnica.lv/par-mums/" TargetMode="External"/><Relationship Id="rId52" Type="http://schemas.openxmlformats.org/officeDocument/2006/relationships/hyperlink" Target="https://www.1slimnica.lv/lv/par-mums/kas-mes-esam/administrativa-struktura/" TargetMode="External"/><Relationship Id="rId73" Type="http://schemas.openxmlformats.org/officeDocument/2006/relationships/hyperlink" Target="https://www.getlini.lv/wp-content/uploads/2023/10/Strukturshema_speka-no-201023.pdf" TargetMode="External"/><Relationship Id="rId94" Type="http://schemas.openxmlformats.org/officeDocument/2006/relationships/hyperlink" Target="https://www.liepajasslimnica.lv/storage/app/media/Publiskoajm%C4%81%20inform%C4%81cija/Kontroles%20sist%C4%93ma.pdf" TargetMode="External"/><Relationship Id="rId148" Type="http://schemas.openxmlformats.org/officeDocument/2006/relationships/hyperlink" Target="https://www.rs.lv/node/12648/" TargetMode="External"/><Relationship Id="rId169" Type="http://schemas.openxmlformats.org/officeDocument/2006/relationships/hyperlink" Target="https://www.rigassatiksme.lv/files/ziedosana_(davinasana)_noteikumi_ivs_(002).pdf" TargetMode="External"/><Relationship Id="rId334" Type="http://schemas.openxmlformats.org/officeDocument/2006/relationships/hyperlink" Target="https://www.rigasudens.lv/lv/sludinajumi-un-piedavajumi" TargetMode="External"/><Relationship Id="rId355" Type="http://schemas.openxmlformats.org/officeDocument/2006/relationships/hyperlink" Target="https://www.rigassatiksme.lv/files/zimeta_strukturshema.png" TargetMode="External"/><Relationship Id="rId376" Type="http://schemas.openxmlformats.org/officeDocument/2006/relationships/hyperlink" Target="https://vidzemesslimnica.lv/par-mums/publiskojama-informacija/" TargetMode="External"/><Relationship Id="rId397" Type="http://schemas.openxmlformats.org/officeDocument/2006/relationships/hyperlink" Target="https://www.getlini.lv/wp-content/uploads/2024/05/Pielikums_Korporativas-parvaldibas-zinojums_2023.pdf" TargetMode="External"/><Relationship Id="rId4" Type="http://schemas.openxmlformats.org/officeDocument/2006/relationships/hyperlink" Target="http://www.slimnica.daugavpils.lv/" TargetMode="External"/><Relationship Id="rId180" Type="http://schemas.openxmlformats.org/officeDocument/2006/relationships/hyperlink" Target="https://www.rs.lv/saturs/darbibas-dokumenti" TargetMode="External"/><Relationship Id="rId215" Type="http://schemas.openxmlformats.org/officeDocument/2006/relationships/hyperlink" Target="https://www.rigasmezi.lv/lv/publiskojama_informacija/dalibnieku_sapulcu_registrs/" TargetMode="External"/><Relationship Id="rId236" Type="http://schemas.openxmlformats.org/officeDocument/2006/relationships/hyperlink" Target="http://www.dsiltumtikli.lv/files/userfiles/files/Satuti%20UR%2027.01.2023.pdf" TargetMode="External"/><Relationship Id="rId257" Type="http://schemas.openxmlformats.org/officeDocument/2006/relationships/hyperlink" Target="https://ziemelkurzemesslimnica.lv/par-mums/" TargetMode="External"/><Relationship Id="rId278" Type="http://schemas.openxmlformats.org/officeDocument/2006/relationships/hyperlink" Target="https://rslimnica.lv/wp-content/uploads/2021/12/Atalgojums-2021.pdf" TargetMode="External"/><Relationship Id="rId401" Type="http://schemas.openxmlformats.org/officeDocument/2006/relationships/hyperlink" Target="https://www.liepajasslimnica.lv/storage/app/media/Publiskoajm%C4%81%20inform%C4%81cija/8.Audit%C4%93ts%20gada%20p%C4%81rskatas/2024/2024%20-%20Korporat%C4%ABv%C4%81s%20p%C4%81rvald%C4%ABbas%20pazi%C5%86ojums.pdf" TargetMode="External"/><Relationship Id="rId422" Type="http://schemas.openxmlformats.org/officeDocument/2006/relationships/hyperlink" Target="https://www.rigasnami.lv/lv/par-mums/par-uznemumu" TargetMode="External"/><Relationship Id="rId443" Type="http://schemas.openxmlformats.org/officeDocument/2006/relationships/hyperlink" Target="http://www.daugavpils.udens.lv/Text_parudens.aspx?t=4941644d-dc19-42ee-bdc5-a2514160584b" TargetMode="External"/><Relationship Id="rId464" Type="http://schemas.openxmlformats.org/officeDocument/2006/relationships/hyperlink" Target="https://satiksme.daugavpils.lv/normativie-dokumenti" TargetMode="External"/><Relationship Id="rId303" Type="http://schemas.openxmlformats.org/officeDocument/2006/relationships/hyperlink" Target="https://liepajasslimnica.lv/storage/app/media/Publiskoajm%C4%81%20inform%C4%81cija/Ipa%C5%A1uma_strukt%C5%ABra.pdf" TargetMode="External"/><Relationship Id="rId42" Type="http://schemas.openxmlformats.org/officeDocument/2006/relationships/hyperlink" Target="https://rslimnica.lv/wp-content/uploads/2023/10/Statuti-uz-2023.10.13.pdf" TargetMode="External"/><Relationship Id="rId84" Type="http://schemas.openxmlformats.org/officeDocument/2006/relationships/hyperlink" Target="https://www.liepajasslimnica.lv/storage/app/media/Publiskoajm%C4%81%20inform%C4%81cija/10.Inform%C4%81cija%20par%20organizatorisko%20strukt%C5%ABru/2023VL71strukturshema%20pielikno0110.pdf" TargetMode="External"/><Relationship Id="rId138" Type="http://schemas.openxmlformats.org/officeDocument/2006/relationships/hyperlink" Target="https://rnparvaldnieks.lv/wp-content/uploads/2021/09/Etikas-komisijas-nolikums.pdf" TargetMode="External"/><Relationship Id="rId345" Type="http://schemas.openxmlformats.org/officeDocument/2006/relationships/hyperlink" Target="https://rnparvaldnieks.lv/darbibas-un-finansu-rezultati/" TargetMode="External"/><Relationship Id="rId387" Type="http://schemas.openxmlformats.org/officeDocument/2006/relationships/hyperlink" Target="https://rigasmezi.lv/publiskojama-informacija/dalibnieku-sapulcu-registrs" TargetMode="External"/><Relationship Id="rId191" Type="http://schemas.openxmlformats.org/officeDocument/2006/relationships/hyperlink" Target="https://www.liepajasslimnica.lv/par-mums/publiskojama-informacija" TargetMode="External"/><Relationship Id="rId205" Type="http://schemas.openxmlformats.org/officeDocument/2006/relationships/hyperlink" Target="https://www.1slimnica.lv/lv/par-mums/kapitalsabiedribas-politikas/pretkorupcijas-pasakumi-2022/" TargetMode="External"/><Relationship Id="rId247" Type="http://schemas.openxmlformats.org/officeDocument/2006/relationships/hyperlink" Target="https://vidzemesslimnica.lv/wp-content/uploads/2024/08/VS-statuti-14.06.2024.pdf" TargetMode="External"/><Relationship Id="rId412" Type="http://schemas.openxmlformats.org/officeDocument/2006/relationships/hyperlink" Target="https://www.rigasnami.lv/uploads/files/R%C4%ABgas%20nami/RN_strukturshema_.18.07.2025_.jpeg" TargetMode="External"/><Relationship Id="rId107" Type="http://schemas.openxmlformats.org/officeDocument/2006/relationships/hyperlink" Target="https://slimnica.daugavpils.lv/par-mums/publiskojama-informacija/" TargetMode="External"/><Relationship Id="rId289" Type="http://schemas.openxmlformats.org/officeDocument/2006/relationships/hyperlink" Target="https://www.getlini.lv/par-uznemumu/" TargetMode="External"/><Relationship Id="rId454" Type="http://schemas.openxmlformats.org/officeDocument/2006/relationships/hyperlink" Target="http://www.daugavpils.udens.lv/Text_parudens.aspx?t=4941644d-dc19-42ee-bdc5-a2514160584b" TargetMode="External"/><Relationship Id="rId11" Type="http://schemas.openxmlformats.org/officeDocument/2006/relationships/hyperlink" Target="https://vidzemesslimnica.lv/wp-content/uploads/2023/05/Atalgojuma_politikas_principi_2015.pdf" TargetMode="External"/><Relationship Id="rId53" Type="http://schemas.openxmlformats.org/officeDocument/2006/relationships/hyperlink" Target="https://www.1slimnica.lv/lv/par-mums/dokumenti/risku-vadibas-ieksejas-kontroles-vides-un-atbilstibas-politika/" TargetMode="External"/><Relationship Id="rId149" Type="http://schemas.openxmlformats.org/officeDocument/2006/relationships/hyperlink" Target="https://www.rs.lv/saturs/misija-vizija-merki-vertibas" TargetMode="External"/><Relationship Id="rId314" Type="http://schemas.openxmlformats.org/officeDocument/2006/relationships/hyperlink" Target="https://slimnica.daugavpils.lv/wp-content/uploads/2022/10/Sanemto-davinajumu-saraksts_07.10.2022..pdf" TargetMode="External"/><Relationship Id="rId356" Type="http://schemas.openxmlformats.org/officeDocument/2006/relationships/hyperlink" Target="https://www.rigassatiksme.lv/files/publiskojama_informacija_web_(1).pdf" TargetMode="External"/><Relationship Id="rId398" Type="http://schemas.openxmlformats.org/officeDocument/2006/relationships/hyperlink" Target="https://www.rigasudens.lv/sites/default/files/Parskati/korp_parv_zinojums2024.pdf" TargetMode="External"/><Relationship Id="rId95" Type="http://schemas.openxmlformats.org/officeDocument/2006/relationships/hyperlink" Target="https://slimnica.daugavpils.lv/wp-content/uploads/2022/03/Statuti_2022.pdf" TargetMode="External"/><Relationship Id="rId160" Type="http://schemas.openxmlformats.org/officeDocument/2006/relationships/hyperlink" Target="https://www.rigassatiksme.lv/files/strukturshema_01_10_2023.pdf" TargetMode="External"/><Relationship Id="rId216" Type="http://schemas.openxmlformats.org/officeDocument/2006/relationships/hyperlink" Target="https://www.rigasmezi.lv/lv/dokumenti/statuti/?doc=1321" TargetMode="External"/><Relationship Id="rId423" Type="http://schemas.openxmlformats.org/officeDocument/2006/relationships/hyperlink" Target="https://www.rigasnami.lv/lv/par-mums/iepirkumi" TargetMode="External"/><Relationship Id="rId258" Type="http://schemas.openxmlformats.org/officeDocument/2006/relationships/hyperlink" Target="https://ziemelkurzemesslimnica.lv/media/uploads/96_pielikumi_strukturshema_2025-1.pdf" TargetMode="External"/><Relationship Id="rId465" Type="http://schemas.openxmlformats.org/officeDocument/2006/relationships/hyperlink" Target="https://satiksme.daugavpils.lv/normativie-dokumenti" TargetMode="External"/><Relationship Id="rId22" Type="http://schemas.openxmlformats.org/officeDocument/2006/relationships/hyperlink" Target="https://ziemelkurzemesslimnica.lv/media/uploads/3.pielikums_STATUTI_jauna-redakcija.pdf" TargetMode="External"/><Relationship Id="rId64" Type="http://schemas.openxmlformats.org/officeDocument/2006/relationships/hyperlink" Target="https://www.1slimnica.lv/lv/par-mums/dalibnieku-sapulces_2023/" TargetMode="External"/><Relationship Id="rId118" Type="http://schemas.openxmlformats.org/officeDocument/2006/relationships/hyperlink" Target="https://www.rigasudens.lv/sites/default/files/inline-files/Rigas%20udens%20statuti%20jauna%20redakcija%202022.pdf" TargetMode="External"/><Relationship Id="rId325" Type="http://schemas.openxmlformats.org/officeDocument/2006/relationships/hyperlink" Target="https://www.rigasudens.lv/lv/vizitkarte" TargetMode="External"/><Relationship Id="rId367" Type="http://schemas.openxmlformats.org/officeDocument/2006/relationships/hyperlink" Target="https://www.rigassatiksme.lv/lv/par-mums/vadiba/" TargetMode="External"/><Relationship Id="rId171" Type="http://schemas.openxmlformats.org/officeDocument/2006/relationships/hyperlink" Target="https://www.rigassatiksme.lv/lv/par-mums/" TargetMode="External"/><Relationship Id="rId227" Type="http://schemas.openxmlformats.org/officeDocument/2006/relationships/hyperlink" Target="https://www.rigasmezi.lv/lv/publiskojama_informacija/" TargetMode="External"/><Relationship Id="rId269" Type="http://schemas.openxmlformats.org/officeDocument/2006/relationships/hyperlink" Target="https://ziemelkurzemesslimnica.lv/par-mums/" TargetMode="External"/><Relationship Id="rId434" Type="http://schemas.openxmlformats.org/officeDocument/2006/relationships/hyperlink" Target="https://rnparvaldnieks.lv/wp-content/uploads/2024/05/ZIEDOSANAS-STRATEGIJA-UN-KARTIBA.pdf" TargetMode="External"/><Relationship Id="rId476" Type="http://schemas.openxmlformats.org/officeDocument/2006/relationships/hyperlink" Target="https://www.rs.lv/saturs/akcionariem" TargetMode="External"/><Relationship Id="rId33" Type="http://schemas.openxmlformats.org/officeDocument/2006/relationships/hyperlink" Target="http://www.rslimnica.lv/" TargetMode="External"/><Relationship Id="rId129" Type="http://schemas.openxmlformats.org/officeDocument/2006/relationships/hyperlink" Target="https://www.rigasudens.lv/lv/sludinajumi-un-piedavajumi" TargetMode="External"/><Relationship Id="rId280" Type="http://schemas.openxmlformats.org/officeDocument/2006/relationships/hyperlink" Target="http://rslimnica.lv/wp-content/uploads/2019/11/Strukturshema-SIA-2019.01.25.-draw.io-v.3.pdf" TargetMode="External"/><Relationship Id="rId336" Type="http://schemas.openxmlformats.org/officeDocument/2006/relationships/hyperlink" Target="https://rnparvaldnieks.lv/strategija-un-merki/" TargetMode="External"/><Relationship Id="rId75" Type="http://schemas.openxmlformats.org/officeDocument/2006/relationships/hyperlink" Target="https://www.getlini.lv/wp-content/uploads/2023/01/Nodokli-samaksatie-2018-2022.pdf" TargetMode="External"/><Relationship Id="rId140" Type="http://schemas.openxmlformats.org/officeDocument/2006/relationships/hyperlink" Target="https://rnparvaldnieks.lv/wp-content/uploads/2023/05/ZIEDOSANAS-STRATEGIJA-UN-KARTIBA-002.pdf" TargetMode="External"/><Relationship Id="rId182" Type="http://schemas.openxmlformats.org/officeDocument/2006/relationships/hyperlink" Target="https://rnparvaldnieks.lv/iepirkumi/" TargetMode="External"/><Relationship Id="rId378" Type="http://schemas.openxmlformats.org/officeDocument/2006/relationships/hyperlink" Target="https://ziemelkurzemesslimnica.lv/media/uploads/Fin_nefin_merku_istenosana-2020.-2024.pdf" TargetMode="External"/><Relationship Id="rId403" Type="http://schemas.openxmlformats.org/officeDocument/2006/relationships/hyperlink" Target="https://rnparvaldnieks.lv/wp-content/uploads/2025/03/Valdes-un-padomes-loceklu-atlidziba.pdf" TargetMode="External"/><Relationship Id="rId6" Type="http://schemas.openxmlformats.org/officeDocument/2006/relationships/hyperlink" Target="http://www.vidzemesslimnica.lv/" TargetMode="External"/><Relationship Id="rId238" Type="http://schemas.openxmlformats.org/officeDocument/2006/relationships/hyperlink" Target="http://www.dsiltumtikli.lv/files/userfiles/files/ziedojumu_davinajumu_kartiba.pdf" TargetMode="External"/><Relationship Id="rId445" Type="http://schemas.openxmlformats.org/officeDocument/2006/relationships/hyperlink" Target="http://www.daugavpils.udens.lv/Text_parudens.aspx?t=4941644d-dc19-42ee-bdc5-a2514160584b" TargetMode="External"/><Relationship Id="rId291" Type="http://schemas.openxmlformats.org/officeDocument/2006/relationships/hyperlink" Target="https://www.getlini.lv/par-uznemumu/" TargetMode="External"/><Relationship Id="rId305" Type="http://schemas.openxmlformats.org/officeDocument/2006/relationships/hyperlink" Target="https://liepajasslimnica.lv/storage/app/media/Publiskoajm%C4%81%20inform%C4%81cija/11.Inform%C4%81cija%20par%20ziedojumiem/Ziedojumi_LRS_no_2021.pdf" TargetMode="External"/><Relationship Id="rId347" Type="http://schemas.openxmlformats.org/officeDocument/2006/relationships/hyperlink" Target="https://www.rs.lv/node/12648/" TargetMode="External"/><Relationship Id="rId44" Type="http://schemas.openxmlformats.org/officeDocument/2006/relationships/hyperlink" Target="https://rslimnica.lv/wp-content/uploads/2023/07/Sanemtie-ziedojumi-2022.pdf" TargetMode="External"/><Relationship Id="rId86" Type="http://schemas.openxmlformats.org/officeDocument/2006/relationships/hyperlink" Target="https://www.liepajasslimnica.lv/storage/app/media/Publiskoajm%C4%81%20inform%C4%81cija/Izzi%C5%86a.pdf" TargetMode="External"/><Relationship Id="rId151" Type="http://schemas.openxmlformats.org/officeDocument/2006/relationships/hyperlink" Target="https://www.rs.lv/sites/default/files/akardeons_fails/as_rigas_siltums_statuti.pdf" TargetMode="External"/><Relationship Id="rId389" Type="http://schemas.openxmlformats.org/officeDocument/2006/relationships/hyperlink" Target="https://rigasmezi.lv/iepirkumu-plans" TargetMode="External"/><Relationship Id="rId193" Type="http://schemas.openxmlformats.org/officeDocument/2006/relationships/hyperlink" Target="https://www.liepajasslimnica.lv/storage/app/media/Publiskoajm%C4%81%20inform%C4%81cija/8.Audit%C4%93ts%20gada%20p%C4%81rskatas/2022/2022-Nefinan%C5%A1u%20pazi%C5%86ojums.pdf" TargetMode="External"/><Relationship Id="rId207" Type="http://schemas.openxmlformats.org/officeDocument/2006/relationships/hyperlink" Target="https://www.1slimnica.lv/lv/par-mums/dokumenti/" TargetMode="External"/><Relationship Id="rId249" Type="http://schemas.openxmlformats.org/officeDocument/2006/relationships/hyperlink" Target="https://vidzemesslimnica.lv/wp-content/uploads/2025/06/Sanemtie_ziedojumi_davinajumi_01.2018-05.2025.pdf" TargetMode="External"/><Relationship Id="rId414" Type="http://schemas.openxmlformats.org/officeDocument/2006/relationships/hyperlink" Target="https://www.rigasnami.lv/lv/par-mums/par-uznemumu" TargetMode="External"/><Relationship Id="rId456" Type="http://schemas.openxmlformats.org/officeDocument/2006/relationships/hyperlink" Target="https://rigasmezi.lv/storage/RM-ilgtspejas_gada_parskats_2024_05.pdf" TargetMode="External"/><Relationship Id="rId13" Type="http://schemas.openxmlformats.org/officeDocument/2006/relationships/hyperlink" Target="https://vidzemesslimnica.lv/wp-content/uploads/2023/05/STATUTI-jauna-redakc.-18.02.2022.apstiprinati.pdf" TargetMode="External"/><Relationship Id="rId109" Type="http://schemas.openxmlformats.org/officeDocument/2006/relationships/hyperlink" Target="https://slimnica.daugavpils.lv/wp-content/uploads/2022/05/DRS_strategija_2022_2026.pdf" TargetMode="External"/><Relationship Id="rId260" Type="http://schemas.openxmlformats.org/officeDocument/2006/relationships/hyperlink" Target="https://ziemelkurzemesslimnica.lv/par-mums/" TargetMode="External"/><Relationship Id="rId316" Type="http://schemas.openxmlformats.org/officeDocument/2006/relationships/hyperlink" Target="https://slimnica.daugavpils.lv/par-mums/publiskojama-informacija/" TargetMode="External"/><Relationship Id="rId55" Type="http://schemas.openxmlformats.org/officeDocument/2006/relationships/hyperlink" Target="https://www.1slimnica.lv/lv/par-mums/dokumenti/statuti" TargetMode="External"/><Relationship Id="rId97" Type="http://schemas.openxmlformats.org/officeDocument/2006/relationships/hyperlink" Target="https://slimnica.daugavpils.lv/par-mums/iepirkumi/" TargetMode="External"/><Relationship Id="rId120" Type="http://schemas.openxmlformats.org/officeDocument/2006/relationships/hyperlink" Target="https://www.rigasudens.lv/lv/strategiskais-ietvars" TargetMode="External"/><Relationship Id="rId358" Type="http://schemas.openxmlformats.org/officeDocument/2006/relationships/hyperlink" Target="https://www.rigassatiksme.lv/files/finansejuma_izlietojums_2020_-2024_0460b.pdf" TargetMode="External"/><Relationship Id="rId162" Type="http://schemas.openxmlformats.org/officeDocument/2006/relationships/hyperlink" Target="https://www.rigassatiksme.lv/files/korporativas_parvaldibas_zinojums_2022_(2).pdf" TargetMode="External"/><Relationship Id="rId218" Type="http://schemas.openxmlformats.org/officeDocument/2006/relationships/hyperlink" Target="https://www.rigasmezi.lv/lv/publiskojama_informacija/finansu_informacija_/?doc=11668" TargetMode="External"/><Relationship Id="rId425" Type="http://schemas.openxmlformats.org/officeDocument/2006/relationships/hyperlink" Target="https://www.rigasnami.lv/lv/par-mums/par-uznemumu" TargetMode="External"/><Relationship Id="rId467" Type="http://schemas.openxmlformats.org/officeDocument/2006/relationships/hyperlink" Target="https://satiksme.daugavpils.lv/normativie-dokumenti" TargetMode="External"/><Relationship Id="rId271" Type="http://schemas.openxmlformats.org/officeDocument/2006/relationships/hyperlink" Target="https://rslimnica.lv/wp-content/uploads/2024/06/Vispariga-informacija.pdf" TargetMode="External"/><Relationship Id="rId24" Type="http://schemas.openxmlformats.org/officeDocument/2006/relationships/hyperlink" Target="https://ziemelkurzemesslimnica.lv/par-mums/" TargetMode="External"/><Relationship Id="rId66" Type="http://schemas.openxmlformats.org/officeDocument/2006/relationships/hyperlink" Target="https://www.getlini.lv/iepirkumi-izsoles/" TargetMode="External"/><Relationship Id="rId131" Type="http://schemas.openxmlformats.org/officeDocument/2006/relationships/hyperlink" Target="https://rnparvaldnieks.lv/dalibnieka-sapulces/" TargetMode="External"/><Relationship Id="rId327" Type="http://schemas.openxmlformats.org/officeDocument/2006/relationships/hyperlink" Target="https://www.rigasudens.lv/lv/korporativa-parvaldiba" TargetMode="External"/><Relationship Id="rId369" Type="http://schemas.openxmlformats.org/officeDocument/2006/relationships/hyperlink" Target="https://www.rigasudens.lv/lv/padome-valde" TargetMode="External"/><Relationship Id="rId173" Type="http://schemas.openxmlformats.org/officeDocument/2006/relationships/hyperlink" Target="https://www.rigassatiksme.lv/files/sadarbibas_ar_darijumu_partneriem_pamatprincipi.pdf" TargetMode="External"/><Relationship Id="rId229" Type="http://schemas.openxmlformats.org/officeDocument/2006/relationships/hyperlink" Target="http://www.dsiltumtikli.lv/lv/musu-klientiem/par-uznemumu/ipasuma-struktura/" TargetMode="External"/><Relationship Id="rId380" Type="http://schemas.openxmlformats.org/officeDocument/2006/relationships/hyperlink" Target="https://rslimnica.lv/wp-content/uploads/2020/01/SIA-obligati-publicejama-info-2020.01.-strategiskie-merki.pdf" TargetMode="External"/><Relationship Id="rId436" Type="http://schemas.openxmlformats.org/officeDocument/2006/relationships/hyperlink" Target="https://www.rigasudens.lv/lv/cita-finansu-informacija" TargetMode="External"/><Relationship Id="rId240" Type="http://schemas.openxmlformats.org/officeDocument/2006/relationships/hyperlink" Target="http://www.dsiltumtikli.lv/lv/konkursi-un-izsoles/" TargetMode="External"/><Relationship Id="rId478" Type="http://schemas.openxmlformats.org/officeDocument/2006/relationships/hyperlink" Target="https://likumi.lv/ta/id/269907-publiskas-personas-kapitala-dalu-un-kapitalsabiedribu-parvaldibas-likums" TargetMode="External"/><Relationship Id="rId35" Type="http://schemas.openxmlformats.org/officeDocument/2006/relationships/hyperlink" Target="https://ziemelkurzemesslimnica.lv/par-mums/" TargetMode="External"/><Relationship Id="rId77" Type="http://schemas.openxmlformats.org/officeDocument/2006/relationships/hyperlink" Target="https://www.getlini.lv/ziedosanas-davinasanas-kartiba/" TargetMode="External"/><Relationship Id="rId100" Type="http://schemas.openxmlformats.org/officeDocument/2006/relationships/hyperlink" Target="https://slimnica.daugavpils.lv/wp-content/uploads/2021/08/SIA-Daugavpils-regionala-slimnica-dibinataji-ir-3-dalibnieki.pdf" TargetMode="External"/><Relationship Id="rId282" Type="http://schemas.openxmlformats.org/officeDocument/2006/relationships/hyperlink" Target="https://www.getlini.lv/darbibas-raditaji/" TargetMode="External"/><Relationship Id="rId338" Type="http://schemas.openxmlformats.org/officeDocument/2006/relationships/hyperlink" Target="https://rnparvaldnieks.lv/wp-content/uploads/2025/07/RNP_struktura__12_06_2025.pdf" TargetMode="External"/><Relationship Id="rId8" Type="http://schemas.openxmlformats.org/officeDocument/2006/relationships/hyperlink" Target="https://vidzemesslimnica.lv/par-mums/valde/" TargetMode="External"/><Relationship Id="rId142" Type="http://schemas.openxmlformats.org/officeDocument/2006/relationships/hyperlink" Target="https://rnparvaldnieks.lv/normativie-dokumenti/" TargetMode="External"/><Relationship Id="rId184" Type="http://schemas.openxmlformats.org/officeDocument/2006/relationships/hyperlink" Target="https://www.rigasudens.lv/lv/padome-valde" TargetMode="External"/><Relationship Id="rId391" Type="http://schemas.openxmlformats.org/officeDocument/2006/relationships/hyperlink" Target="https://rigasmezi.lv/publiskojama-informacija/finansu-informacija-un-finansu-merki" TargetMode="External"/><Relationship Id="rId405" Type="http://schemas.openxmlformats.org/officeDocument/2006/relationships/hyperlink" Target="https://rigasmezi.lv/publiskojama-informacija/ziedojumi" TargetMode="External"/><Relationship Id="rId447" Type="http://schemas.openxmlformats.org/officeDocument/2006/relationships/hyperlink" Target="http://www.daugavpils.udens.lv/Text_parudens.aspx?t=4941644d-dc19-42ee-bdc5-a2514160584b" TargetMode="External"/><Relationship Id="rId251" Type="http://schemas.openxmlformats.org/officeDocument/2006/relationships/hyperlink" Target="https://vidzemesslimnica.lv/par-mums/publiskojama-informacija/" TargetMode="External"/><Relationship Id="rId46" Type="http://schemas.openxmlformats.org/officeDocument/2006/relationships/hyperlink" Target="https://rslimnica.lv/index.php/rezeknes-slimnica-2/" TargetMode="External"/><Relationship Id="rId293" Type="http://schemas.openxmlformats.org/officeDocument/2006/relationships/hyperlink" Target="https://www.getlini.lv/ziedosanas-davinasanas-kartiba/" TargetMode="External"/><Relationship Id="rId307" Type="http://schemas.openxmlformats.org/officeDocument/2006/relationships/hyperlink" Target="https://slimnica.daugavpils.lv/wp-content/uploads/2025/07/Statuti_jauna_redakcija.docx" TargetMode="External"/><Relationship Id="rId349" Type="http://schemas.openxmlformats.org/officeDocument/2006/relationships/hyperlink" Target="https://www.rs.lv/sites/default/files/akardeons_fails/as_rigas_siltums_statuti_14.02.2025.pdf" TargetMode="External"/><Relationship Id="rId88" Type="http://schemas.openxmlformats.org/officeDocument/2006/relationships/hyperlink" Target="https://www.liepajasslimnica.lv/par-mums/publiskojama-informacija" TargetMode="External"/><Relationship Id="rId111" Type="http://schemas.openxmlformats.org/officeDocument/2006/relationships/hyperlink" Target="http://www.rigasudens.lv/" TargetMode="External"/><Relationship Id="rId153" Type="http://schemas.openxmlformats.org/officeDocument/2006/relationships/hyperlink" Target="https://www.rs.lv/saturs/atbalsts-sabiedribai" TargetMode="External"/><Relationship Id="rId195" Type="http://schemas.openxmlformats.org/officeDocument/2006/relationships/hyperlink" Target="https://www.getlini.lv/par-uznemumu/" TargetMode="External"/><Relationship Id="rId209" Type="http://schemas.openxmlformats.org/officeDocument/2006/relationships/hyperlink" Target="http://www.rigasmezi.lv/" TargetMode="External"/><Relationship Id="rId360" Type="http://schemas.openxmlformats.org/officeDocument/2006/relationships/hyperlink" Target="https://www.rigassatiksme.lv/files/atlidziba_padome_valde.pdf" TargetMode="External"/><Relationship Id="rId416" Type="http://schemas.openxmlformats.org/officeDocument/2006/relationships/hyperlink" Target="https://www.rigasnami.lv/lv/par-mums/dokumenti" TargetMode="External"/><Relationship Id="rId220" Type="http://schemas.openxmlformats.org/officeDocument/2006/relationships/hyperlink" Target="https://www.rigasmezi.lv/lv/publiskojama_informacija/finansu_informacija_/" TargetMode="External"/><Relationship Id="rId458" Type="http://schemas.openxmlformats.org/officeDocument/2006/relationships/hyperlink" Target="https://satiksme.daugavpils.lv/Media/Default/documents/Korporat%C4%ABv%C4%81s_p%C4%81rvald%C4%ABbas_zi%C5%86ojums_20254_compressed.pdf" TargetMode="External"/><Relationship Id="rId15" Type="http://schemas.openxmlformats.org/officeDocument/2006/relationships/hyperlink" Target="https://vidzemesslimnica.lv/wp-content/uploads/2023/05/Sanemtie_ziedojumi_davinajumi_2018-2023.pdf" TargetMode="External"/><Relationship Id="rId57" Type="http://schemas.openxmlformats.org/officeDocument/2006/relationships/hyperlink" Target="https://www.1slimnica.lv/lv/par-mums/iepirkumi-un-izsoles/iepirkumi/" TargetMode="External"/><Relationship Id="rId262" Type="http://schemas.openxmlformats.org/officeDocument/2006/relationships/hyperlink" Target="https://ziemelkurzemesslimnica.lv/iepirkumi/" TargetMode="External"/><Relationship Id="rId318" Type="http://schemas.openxmlformats.org/officeDocument/2006/relationships/hyperlink" Target="https://slimnica.daugavpils.lv/par-mums/publiskojama-informacija/" TargetMode="External"/><Relationship Id="rId99" Type="http://schemas.openxmlformats.org/officeDocument/2006/relationships/hyperlink" Target="https://slimnica.daugavpils.lv/par-mums/publiskojama-informacija/" TargetMode="External"/><Relationship Id="rId122" Type="http://schemas.openxmlformats.org/officeDocument/2006/relationships/hyperlink" Target="https://www.rigasudens.lv/lv/organizatoriska-struktura" TargetMode="External"/><Relationship Id="rId164" Type="http://schemas.openxmlformats.org/officeDocument/2006/relationships/hyperlink" Target="https://www.rigassatiksme.lv/lv/par-mums/publiskojama-informacija/finansu-informacija/" TargetMode="External"/><Relationship Id="rId371" Type="http://schemas.openxmlformats.org/officeDocument/2006/relationships/hyperlink" Target="https://www.liepajasslimnica.lv/storage/app/media/Publiskoajm%C4%81%20inform%C4%81cija/2.Finan%C5%A1u%20m%C4%93r%C4%B7u%20un%20nefinan%C5%A1u%20m%C4%93r%C4%B7u%20%C4%ABsteno%C5%A1anas%20rezult%C4%81ti/2024.pdf" TargetMode="External"/><Relationship Id="rId427" Type="http://schemas.openxmlformats.org/officeDocument/2006/relationships/hyperlink" Target="https://www.rigasnami.lv/lv/par-mums/dokumenti" TargetMode="External"/><Relationship Id="rId469" Type="http://schemas.openxmlformats.org/officeDocument/2006/relationships/hyperlink" Target="https://satiksme.daugavpils.lv/normativie-dokumenti" TargetMode="External"/><Relationship Id="rId26" Type="http://schemas.openxmlformats.org/officeDocument/2006/relationships/hyperlink" Target="https://ziemelkurzemesslimnica.lv/par-mums/" TargetMode="External"/><Relationship Id="rId231" Type="http://schemas.openxmlformats.org/officeDocument/2006/relationships/hyperlink" Target="http://www.dsiltumtikli.lv/files/userfiles/files/korupscijas%20risku%20anal%C4%ABze%20un%20pretkorupcpijas%20pas%C4%81kumu%20pl%C4%81ns.pdf" TargetMode="External"/><Relationship Id="rId273" Type="http://schemas.openxmlformats.org/officeDocument/2006/relationships/hyperlink" Target="https://rslimnica.lv/index.php/rezeknes-slimnica-2/" TargetMode="External"/><Relationship Id="rId329" Type="http://schemas.openxmlformats.org/officeDocument/2006/relationships/hyperlink" Target="https://www.rigasudens.lv/lv/padome-valde" TargetMode="External"/><Relationship Id="rId480" Type="http://schemas.openxmlformats.org/officeDocument/2006/relationships/printerSettings" Target="../printerSettings/printerSettings6.bin"/><Relationship Id="rId68" Type="http://schemas.openxmlformats.org/officeDocument/2006/relationships/hyperlink" Target="https://www.getlini.lv/par-uznemumu/" TargetMode="External"/><Relationship Id="rId133" Type="http://schemas.openxmlformats.org/officeDocument/2006/relationships/hyperlink" Target="https://rnparvaldnieks.lv/wp-content/uploads/2023/01/RNP-visparejais-strategiskais-merkis.pdf" TargetMode="External"/><Relationship Id="rId175" Type="http://schemas.openxmlformats.org/officeDocument/2006/relationships/hyperlink" Target="https://www.rigassatiksme.lv/lv/par-mums/publiskojama-informacija/normativie-dokumenti-1/" TargetMode="External"/><Relationship Id="rId340" Type="http://schemas.openxmlformats.org/officeDocument/2006/relationships/hyperlink" Target="https://rnparvaldnieks.lv/wp-content/uploads/2021/09/Kapitalsabiedribas-darbibas-un-komercdarbibas-veidi.pdf" TargetMode="External"/><Relationship Id="rId200" Type="http://schemas.openxmlformats.org/officeDocument/2006/relationships/hyperlink" Target="https://vidzemesslimnica.lv/par-mums/publiskojama-informacija/" TargetMode="External"/><Relationship Id="rId382" Type="http://schemas.openxmlformats.org/officeDocument/2006/relationships/hyperlink" Target="https://rigasmezi.lv/sia-rigas-mezi-strukturshema" TargetMode="External"/><Relationship Id="rId438" Type="http://schemas.openxmlformats.org/officeDocument/2006/relationships/hyperlink" Target="https://satiksme.daugavpils.lv/" TargetMode="External"/><Relationship Id="rId242" Type="http://schemas.openxmlformats.org/officeDocument/2006/relationships/hyperlink" Target="https://www.rigasnami.lv/lv" TargetMode="External"/><Relationship Id="rId284" Type="http://schemas.openxmlformats.org/officeDocument/2006/relationships/hyperlink" Target="https://www.getlini.lv/wp-content/uploads/2022/06/Ipasuma-struktura-4.pdf" TargetMode="External"/><Relationship Id="rId37" Type="http://schemas.openxmlformats.org/officeDocument/2006/relationships/hyperlink" Target="https://ziemelkurzemesslimnica.lv/par-mums/" TargetMode="External"/><Relationship Id="rId79" Type="http://schemas.openxmlformats.org/officeDocument/2006/relationships/hyperlink" Target="https://www.getlini.lv/wp-content/uploads/2023/09/Informacija-par-komisijam_sept_2023.pdf" TargetMode="External"/><Relationship Id="rId102" Type="http://schemas.openxmlformats.org/officeDocument/2006/relationships/hyperlink" Target="https://slimnica.daugavpils.lv/par-mums/publiskojama-informacija/" TargetMode="External"/><Relationship Id="rId144" Type="http://schemas.openxmlformats.org/officeDocument/2006/relationships/hyperlink" Target="https://rnparvaldnieks.lv/normativie-dokumenti/" TargetMode="External"/><Relationship Id="rId90" Type="http://schemas.openxmlformats.org/officeDocument/2006/relationships/hyperlink" Target="https://www.liepajasslimnica.lv/storage/app/media/Publiskoajm%C4%81%20inform%C4%81cija/Par%20%C4%ABpa%C5%A1uma%20strukt%C5%ABru.pdf" TargetMode="External"/><Relationship Id="rId186" Type="http://schemas.openxmlformats.org/officeDocument/2006/relationships/hyperlink" Target="https://slimnica.daugavpils.lv/par-mums/publiskojama-informacija/" TargetMode="External"/><Relationship Id="rId351" Type="http://schemas.openxmlformats.org/officeDocument/2006/relationships/hyperlink" Target="https://www.rs.lv/saturs/rigas-siltums" TargetMode="External"/><Relationship Id="rId393" Type="http://schemas.openxmlformats.org/officeDocument/2006/relationships/hyperlink" Target="https://rigasmezi.lv/publiskojama-informacija/politikas" TargetMode="External"/><Relationship Id="rId407" Type="http://schemas.openxmlformats.org/officeDocument/2006/relationships/hyperlink" Target="https://www.rs.lv/saturs/gada-parskati" TargetMode="External"/><Relationship Id="rId449" Type="http://schemas.openxmlformats.org/officeDocument/2006/relationships/hyperlink" Target="http://www.daugavpils.udens.lv/Text_parudens.aspx?t=4941644d-dc19-42ee-bdc5-a2514160584b" TargetMode="External"/><Relationship Id="rId211" Type="http://schemas.openxmlformats.org/officeDocument/2006/relationships/hyperlink" Target="https://www.rigasmezi.lv/lv/publiskojama_informacija/ipasuma_struktura/" TargetMode="External"/><Relationship Id="rId253" Type="http://schemas.openxmlformats.org/officeDocument/2006/relationships/hyperlink" Target="https://vidzemesslimnica.lv/par-mums/iepirkumi/" TargetMode="External"/><Relationship Id="rId295" Type="http://schemas.openxmlformats.org/officeDocument/2006/relationships/hyperlink" Target="https://liepajasslimnica.lv/publiskie-iepirkumi" TargetMode="External"/><Relationship Id="rId309" Type="http://schemas.openxmlformats.org/officeDocument/2006/relationships/hyperlink" Target="https://slimnica.daugavpils.lv/par-mums/iepirkumi/" TargetMode="External"/><Relationship Id="rId460" Type="http://schemas.openxmlformats.org/officeDocument/2006/relationships/hyperlink" Target="https://satiksme.daugavpils.lv/normativie-dokumenti" TargetMode="External"/><Relationship Id="rId48" Type="http://schemas.openxmlformats.org/officeDocument/2006/relationships/hyperlink" Target="https://rslimnica.lv/index.php/rezeknes-slimnica-2/" TargetMode="External"/><Relationship Id="rId113" Type="http://schemas.openxmlformats.org/officeDocument/2006/relationships/hyperlink" Target="https://www.rigasudens.lv/sites/default/files/inline-files/Person%C4%81la%20atalgojuma%20un%20atlases%20politika_V1.0.pdf" TargetMode="External"/><Relationship Id="rId320" Type="http://schemas.openxmlformats.org/officeDocument/2006/relationships/hyperlink" Target="https://slimnica.daugavpils.lv/par-mums/publiskojama-informacija/" TargetMode="External"/><Relationship Id="rId155" Type="http://schemas.openxmlformats.org/officeDocument/2006/relationships/hyperlink" Target="https://www.rs.lv/saturs/ilgtspejas-parskati" TargetMode="External"/><Relationship Id="rId197" Type="http://schemas.openxmlformats.org/officeDocument/2006/relationships/hyperlink" Target="https://vidzemesslimnica.lv/par-mums/publiskojama-informacija/" TargetMode="External"/><Relationship Id="rId362" Type="http://schemas.openxmlformats.org/officeDocument/2006/relationships/hyperlink" Target="https://www.rigassatiksme.lv/files/davinasanas_(ziedosanas)_un_ziedojumu_pienemsanas_un_izlietosanas_kartiba.pdf" TargetMode="External"/><Relationship Id="rId418" Type="http://schemas.openxmlformats.org/officeDocument/2006/relationships/hyperlink" Target="https://www.rigasnami.lv/lv/par-mums/dokumenti" TargetMode="External"/><Relationship Id="rId222" Type="http://schemas.openxmlformats.org/officeDocument/2006/relationships/hyperlink" Target="https://www.rigasmezi.lv/lv/publiskojama_informacija/finansu_informacija_/?doc=11462" TargetMode="External"/><Relationship Id="rId264" Type="http://schemas.openxmlformats.org/officeDocument/2006/relationships/hyperlink" Target="https://ziemelkurzemesslimnica.lv/par-mums/" TargetMode="External"/><Relationship Id="rId471" Type="http://schemas.openxmlformats.org/officeDocument/2006/relationships/hyperlink" Target="https://vidzemesslimnica.lv/par-mums/publiskojama-informacija/" TargetMode="External"/><Relationship Id="rId17" Type="http://schemas.openxmlformats.org/officeDocument/2006/relationships/hyperlink" Target="https://vidzemesslimnica.lv/par-mums/publiskojama-informacija/" TargetMode="External"/><Relationship Id="rId59" Type="http://schemas.openxmlformats.org/officeDocument/2006/relationships/hyperlink" Target="https://www.1slimnica.lv/lv/par-mums/kas-mes-esam" TargetMode="External"/><Relationship Id="rId124" Type="http://schemas.openxmlformats.org/officeDocument/2006/relationships/hyperlink" Target="https://www.rigasudens.lv/lv/informacija-par-ziedojumiem" TargetMode="External"/><Relationship Id="rId70" Type="http://schemas.openxmlformats.org/officeDocument/2006/relationships/hyperlink" Target="https://www.getlini.lv/par-uznemumu/" TargetMode="External"/><Relationship Id="rId166" Type="http://schemas.openxmlformats.org/officeDocument/2006/relationships/hyperlink" Target="https://www.rigassatiksme.lv/lv/par-mums/publiskojama-informacija/finansu-informacija/" TargetMode="External"/><Relationship Id="rId331" Type="http://schemas.openxmlformats.org/officeDocument/2006/relationships/hyperlink" Target="https://www.rigasudens.lv/lv/cita-finansu-informacija" TargetMode="External"/><Relationship Id="rId373" Type="http://schemas.openxmlformats.org/officeDocument/2006/relationships/hyperlink" Target="https://www.liepajasslimnica.lv/par-mums/publiskojama-informacija" TargetMode="External"/><Relationship Id="rId429" Type="http://schemas.openxmlformats.org/officeDocument/2006/relationships/hyperlink" Target="https://www.rigasudens.lv/sites/default/files/Parskati/Rigas%20udens_Ilgtspejas%20un%20gada%20parskats%202024_0.pdf" TargetMode="External"/><Relationship Id="rId1" Type="http://schemas.openxmlformats.org/officeDocument/2006/relationships/hyperlink" Target="http://www.getlini.lv/" TargetMode="External"/><Relationship Id="rId233" Type="http://schemas.openxmlformats.org/officeDocument/2006/relationships/hyperlink" Target="http://www.dsiltumtikli.lv/lv/musu-klientiem/par-uznemumu/informacija-par-iemaksam-valsts-un-pasvaldibas-budzeta-2015gada/" TargetMode="External"/><Relationship Id="rId440" Type="http://schemas.openxmlformats.org/officeDocument/2006/relationships/hyperlink" Target="http://www.daugavpils.udens.lv/Text_parudens.aspx?t=4941644d-dc19-42ee-bdc5-a2514160584b" TargetMode="External"/><Relationship Id="rId28" Type="http://schemas.openxmlformats.org/officeDocument/2006/relationships/hyperlink" Target="https://ziemelkurzemesslimnica.lv/par-mums/" TargetMode="External"/><Relationship Id="rId275" Type="http://schemas.openxmlformats.org/officeDocument/2006/relationships/hyperlink" Target="https://rslimnica.lv/wp-content/uploads/2022/07/Davinajumu_ziedojumu-sanemsanas-un-izlietosanas-kartiba.pdf" TargetMode="External"/><Relationship Id="rId300" Type="http://schemas.openxmlformats.org/officeDocument/2006/relationships/hyperlink" Target="https://liepajasslimnica.lv/par-mums/publiskojama-informacija" TargetMode="External"/><Relationship Id="rId482" Type="http://schemas.openxmlformats.org/officeDocument/2006/relationships/vmlDrawing" Target="../drawings/vmlDrawing1.vml"/><Relationship Id="rId81" Type="http://schemas.openxmlformats.org/officeDocument/2006/relationships/hyperlink" Target="https://www.getlini.lv/wp-content/uploads/2023/06/Gada-parskats_2022.pdf" TargetMode="External"/><Relationship Id="rId135" Type="http://schemas.openxmlformats.org/officeDocument/2006/relationships/hyperlink" Target="https://rnparvaldnieks.lv/wp-content/uploads/2022/04/RNP_struktura03.2022..pdf" TargetMode="External"/><Relationship Id="rId177" Type="http://schemas.openxmlformats.org/officeDocument/2006/relationships/hyperlink" Target="https://www.rigassatiksme.lv/lv/par-mums/vadiba/" TargetMode="External"/><Relationship Id="rId342" Type="http://schemas.openxmlformats.org/officeDocument/2006/relationships/hyperlink" Target="https://rnparvaldnieks.lv/wp-content/uploads/2024/05/ZIEDOSANAS-STRATEGIJA-UN-KARTIBA.pdf" TargetMode="External"/><Relationship Id="rId384" Type="http://schemas.openxmlformats.org/officeDocument/2006/relationships/hyperlink" Target="https://rigasmezi.lv/struktura" TargetMode="External"/><Relationship Id="rId202" Type="http://schemas.openxmlformats.org/officeDocument/2006/relationships/hyperlink" Target="https://ziemelkurzemesslimnica.lv/par-mums/" TargetMode="External"/><Relationship Id="rId244" Type="http://schemas.openxmlformats.org/officeDocument/2006/relationships/hyperlink" Target="https://vidzemesslimnica.lv/par-mums/valde/" TargetMode="External"/><Relationship Id="rId39" Type="http://schemas.openxmlformats.org/officeDocument/2006/relationships/hyperlink" Target="https://rslimnica.lv/wp-content/uploads/2023/10/Vispariga-informacija3.pdf" TargetMode="External"/><Relationship Id="rId286" Type="http://schemas.openxmlformats.org/officeDocument/2006/relationships/hyperlink" Target="https://www.getlini.lv/wp-content/uploads/2025/05/Statuti_2025.pdf" TargetMode="External"/><Relationship Id="rId451" Type="http://schemas.openxmlformats.org/officeDocument/2006/relationships/hyperlink" Target="http://www.daugavpils.udens.lv/Text_parudens.aspx?t=4941644d-dc19-42ee-bdc5-a2514160584b" TargetMode="External"/><Relationship Id="rId50" Type="http://schemas.openxmlformats.org/officeDocument/2006/relationships/hyperlink" Target="https://www.1slimnica.lv/lv/par-mums/kas-mes-esam/visparejais-strategiskais-merkis/" TargetMode="External"/><Relationship Id="rId104" Type="http://schemas.openxmlformats.org/officeDocument/2006/relationships/hyperlink" Target="https://slimnica.daugavpils.lv/wp-content/uploads/2022/10/Sanemto-davinajumu-saraksts_07.10.2022..pdf" TargetMode="External"/><Relationship Id="rId146" Type="http://schemas.openxmlformats.org/officeDocument/2006/relationships/hyperlink" Target="https://rnparvaldnieks.lv/normativie-dokumenti/" TargetMode="External"/><Relationship Id="rId188" Type="http://schemas.openxmlformats.org/officeDocument/2006/relationships/hyperlink" Target="https://www.liepajasslimnica.lv/par-mums/publiskojama-informacija" TargetMode="External"/><Relationship Id="rId311" Type="http://schemas.openxmlformats.org/officeDocument/2006/relationships/hyperlink" Target="https://slimnica.daugavpils.lv/wp-content/uploads/2021/08/SIA-Daugavpils-regionala-slimnica-dibinataji-ir-3-dalibnieki.pdf" TargetMode="External"/><Relationship Id="rId353" Type="http://schemas.openxmlformats.org/officeDocument/2006/relationships/hyperlink" Target="https://www.rigassatiksme.lv/files/rigas_satiksme_statuti_14_07_2025.pdf" TargetMode="External"/><Relationship Id="rId395" Type="http://schemas.openxmlformats.org/officeDocument/2006/relationships/hyperlink" Target="https://rigasmezi.lv/publiskojama-informacija/ziedojumi" TargetMode="External"/><Relationship Id="rId409" Type="http://schemas.openxmlformats.org/officeDocument/2006/relationships/hyperlink" Target="https://www.rs.lv/sites/default/files/page_file/as_rigas_siltums_korporativas_parvaldibas_zinojums_2024.g.pdf" TargetMode="External"/><Relationship Id="rId92" Type="http://schemas.openxmlformats.org/officeDocument/2006/relationships/hyperlink" Target="https://www.liepajasslimnica.lv/storage/app/media/Publiskoajm%C4%81%20inform%C4%81cija/11.Inform%C4%81cija%20par%20ziedojumiem/Ziedojumi.pdf" TargetMode="External"/><Relationship Id="rId213" Type="http://schemas.openxmlformats.org/officeDocument/2006/relationships/hyperlink" Target="https://www.rigasmezi.lv/lv/par_mums/valde/" TargetMode="External"/><Relationship Id="rId420" Type="http://schemas.openxmlformats.org/officeDocument/2006/relationships/hyperlink" Target="https://www.rigasnami.lv/uploads/files/files/rd-20-17-not.pdf" TargetMode="External"/><Relationship Id="rId255" Type="http://schemas.openxmlformats.org/officeDocument/2006/relationships/hyperlink" Target="https://ziemelkurzemesslimnica.lv/media/uploads/2024.04.09_ZKRS_statuti-jauna-redakcija.pdf" TargetMode="External"/><Relationship Id="rId297" Type="http://schemas.openxmlformats.org/officeDocument/2006/relationships/hyperlink" Target="https://liepajasslimnica.lv/storage/app/media/Publiskoajm%C4%81%20inform%C4%81cija/10.Inform%C4%81cija%20par%20organizatorisko%20strukt%C5%ABru/2025_VL_28_strukturas_shema_01_05_2025.pdf" TargetMode="External"/><Relationship Id="rId462" Type="http://schemas.openxmlformats.org/officeDocument/2006/relationships/hyperlink" Target="https://satiksme.daugavpils.lv/normativie-dokumenti" TargetMode="External"/><Relationship Id="rId115" Type="http://schemas.openxmlformats.org/officeDocument/2006/relationships/hyperlink" Target="https://www.rigasudens.lv/lv/vizitkarte" TargetMode="External"/><Relationship Id="rId157" Type="http://schemas.openxmlformats.org/officeDocument/2006/relationships/hyperlink" Target="https://www.rigassatiksme.lv/lv/par-mums/vadiba/" TargetMode="External"/><Relationship Id="rId322" Type="http://schemas.openxmlformats.org/officeDocument/2006/relationships/hyperlink" Target="https://www.rigasudens.lv/lv/vizitkarte" TargetMode="External"/><Relationship Id="rId364" Type="http://schemas.openxmlformats.org/officeDocument/2006/relationships/hyperlink" Target="https://www.rigassatiksme.lv/lv/par-mums/" TargetMode="External"/><Relationship Id="rId61" Type="http://schemas.openxmlformats.org/officeDocument/2006/relationships/hyperlink" Target="https://www.1slimnica.lv/lv/par-mums/kas-mes-esam/valsts-un-pasvaldibas-budzeta-izlietojums-2022-gada/" TargetMode="External"/><Relationship Id="rId199" Type="http://schemas.openxmlformats.org/officeDocument/2006/relationships/hyperlink" Target="https://vidzemesslimnica.lv/par-mums/publiskojama-informacija/" TargetMode="External"/><Relationship Id="rId19" Type="http://schemas.openxmlformats.org/officeDocument/2006/relationships/hyperlink" Target="https://vidzemesslimnica.lv/par-mums/iepirkumi/" TargetMode="External"/><Relationship Id="rId224" Type="http://schemas.openxmlformats.org/officeDocument/2006/relationships/hyperlink" Target="https://www.rigasmezi.lv/tools/download.php?file=files/text/Rigas_Mezi_ziedosanas_davinasanas_veiksanas_strategija_kartiba.pdf" TargetMode="External"/><Relationship Id="rId266" Type="http://schemas.openxmlformats.org/officeDocument/2006/relationships/hyperlink" Target="https://rslimnica.lv/index.php/par-mums/iepirkumi/" TargetMode="External"/><Relationship Id="rId431" Type="http://schemas.openxmlformats.org/officeDocument/2006/relationships/hyperlink" Target="https://www.rigassatiksme.lv/files/rs_ilgtspejas_parskats_par_2024_gadu_03_06_2025.pdf" TargetMode="External"/><Relationship Id="rId473" Type="http://schemas.openxmlformats.org/officeDocument/2006/relationships/hyperlink" Target="https://www.rs.lv/sites/default/files/page_file/ilgtspejas-parskats-2024.pdf" TargetMode="External"/><Relationship Id="rId30" Type="http://schemas.openxmlformats.org/officeDocument/2006/relationships/hyperlink" Target="https://ziemelkurzemesslimnica.lv/par-mums/" TargetMode="External"/><Relationship Id="rId126" Type="http://schemas.openxmlformats.org/officeDocument/2006/relationships/hyperlink" Target="https://www.rigasudens.lv/lv/nodoklu-maksajumi" TargetMode="External"/><Relationship Id="rId168" Type="http://schemas.openxmlformats.org/officeDocument/2006/relationships/hyperlink" Target="https://www.rigassatiksme.lv/lv/par-mums/iepirkumi/" TargetMode="External"/><Relationship Id="rId333" Type="http://schemas.openxmlformats.org/officeDocument/2006/relationships/hyperlink" Target="https://www.rigasudens.lv/lv/finansu-informacija" TargetMode="External"/><Relationship Id="rId72" Type="http://schemas.openxmlformats.org/officeDocument/2006/relationships/hyperlink" Target="https://www.getlini.lv/wp-content/uploads/2023/06/Statuti_jauna_redakcija_2023.pdf" TargetMode="External"/><Relationship Id="rId375" Type="http://schemas.openxmlformats.org/officeDocument/2006/relationships/hyperlink" Target="https://www.getlini.lv/par-uznemumu/"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2A3B6-DA9E-434B-AC7C-4808041D8A7E}">
  <sheetPr>
    <tabColor theme="5" tint="0.59999389629810485"/>
  </sheetPr>
  <dimension ref="A1:I49"/>
  <sheetViews>
    <sheetView showGridLines="0" zoomScaleNormal="100" workbookViewId="0">
      <selection activeCell="G45" sqref="G45"/>
    </sheetView>
  </sheetViews>
  <sheetFormatPr defaultColWidth="9.109375" defaultRowHeight="14.4" x14ac:dyDescent="0.3"/>
  <cols>
    <col min="1" max="1" width="20.44140625" style="19" customWidth="1"/>
    <col min="2" max="2" width="36.6640625" style="19" customWidth="1"/>
    <col min="3" max="3" width="40.44140625" style="19" customWidth="1"/>
    <col min="4" max="4" width="20.33203125" style="19" customWidth="1"/>
    <col min="5" max="6" width="9.109375" style="17" customWidth="1"/>
    <col min="7" max="7" width="9.109375" customWidth="1"/>
    <col min="8" max="8" width="50.109375" style="96" customWidth="1"/>
    <col min="9" max="9" width="30.6640625" style="17" customWidth="1"/>
    <col min="10" max="16384" width="9.109375" style="17"/>
  </cols>
  <sheetData>
    <row r="1" spans="1:8" ht="18" x14ac:dyDescent="0.3">
      <c r="A1" s="16" t="s">
        <v>362</v>
      </c>
      <c r="B1" s="16" t="s">
        <v>271</v>
      </c>
      <c r="C1" s="16" t="s">
        <v>270</v>
      </c>
      <c r="D1" s="16" t="s">
        <v>272</v>
      </c>
      <c r="E1" s="16"/>
      <c r="F1" s="16">
        <v>2025</v>
      </c>
      <c r="G1" s="16" t="s">
        <v>1090</v>
      </c>
      <c r="H1" s="94" t="s">
        <v>978</v>
      </c>
    </row>
    <row r="2" spans="1:8" ht="18" x14ac:dyDescent="0.35">
      <c r="A2" s="18" t="str">
        <f>Saraksts!$D3</f>
        <v>90000048472</v>
      </c>
      <c r="B2" s="28" t="s">
        <v>279</v>
      </c>
      <c r="C2" s="18" t="s">
        <v>971</v>
      </c>
      <c r="D2" s="18" t="s">
        <v>280</v>
      </c>
      <c r="F2" s="36">
        <f>COUNTIF('Pašvaldības un Kap.sab.'!E4:E299,C2)</f>
        <v>5</v>
      </c>
      <c r="G2">
        <f>'Tīmekļa vietnes'!F2</f>
        <v>5</v>
      </c>
      <c r="H2" s="95" t="s">
        <v>325</v>
      </c>
    </row>
    <row r="3" spans="1:8" ht="18" x14ac:dyDescent="0.35">
      <c r="A3" s="18" t="str">
        <f>Saraksts!$D4</f>
        <v>90000074812</v>
      </c>
      <c r="B3" s="28" t="s">
        <v>273</v>
      </c>
      <c r="C3" s="18" t="s">
        <v>48</v>
      </c>
      <c r="D3" s="18" t="s">
        <v>274</v>
      </c>
      <c r="F3" s="36">
        <f>COUNTIF('Pašvaldības un Kap.sab.'!E5:E300,C3)</f>
        <v>8</v>
      </c>
      <c r="G3">
        <f>'Tīmekļa vietnes'!F3</f>
        <v>8</v>
      </c>
      <c r="H3" s="95" t="s">
        <v>322</v>
      </c>
    </row>
    <row r="4" spans="1:8" ht="18" x14ac:dyDescent="0.35">
      <c r="A4" s="18" t="str">
        <f>Saraksts!$D5</f>
        <v>90000018622</v>
      </c>
      <c r="B4" s="28" t="s">
        <v>275</v>
      </c>
      <c r="C4" s="18" t="s">
        <v>366</v>
      </c>
      <c r="D4" s="18" t="s">
        <v>276</v>
      </c>
      <c r="F4" s="36">
        <f>COUNTIF('Pašvaldības un Kap.sab.'!E6:E301,C4)</f>
        <v>7</v>
      </c>
      <c r="G4">
        <f>'Tīmekļa vietnes'!F4</f>
        <v>7</v>
      </c>
      <c r="H4" s="95" t="s">
        <v>323</v>
      </c>
    </row>
    <row r="5" spans="1:8" ht="18" x14ac:dyDescent="0.35">
      <c r="A5" s="18" t="str">
        <f>Saraksts!$D6</f>
        <v>40900036310</v>
      </c>
      <c r="B5" s="28" t="s">
        <v>277</v>
      </c>
      <c r="C5" s="18" t="s">
        <v>368</v>
      </c>
      <c r="D5" s="18" t="s">
        <v>278</v>
      </c>
      <c r="F5" s="36">
        <f>COUNTIF('Pašvaldības un Kap.sab.'!E7:E302,C5)</f>
        <v>6</v>
      </c>
      <c r="G5">
        <f>'Tīmekļa vietnes'!F5</f>
        <v>6</v>
      </c>
      <c r="H5" s="95" t="s">
        <v>324</v>
      </c>
    </row>
    <row r="6" spans="1:8" ht="18" x14ac:dyDescent="0.35">
      <c r="A6" s="18" t="str">
        <f>Saraksts!$D7</f>
        <v>90009115622</v>
      </c>
      <c r="B6" s="28" t="s">
        <v>277</v>
      </c>
      <c r="C6" s="18" t="s">
        <v>49</v>
      </c>
      <c r="D6" s="18" t="s">
        <v>281</v>
      </c>
      <c r="F6" s="36">
        <f>COUNTIF('Pašvaldības un Kap.sab.'!E8:E302,C6)</f>
        <v>6</v>
      </c>
      <c r="G6">
        <f>'Tīmekļa vietnes'!F6</f>
        <v>6</v>
      </c>
      <c r="H6" s="95" t="s">
        <v>326</v>
      </c>
    </row>
    <row r="7" spans="1:8" ht="18" x14ac:dyDescent="0.35">
      <c r="A7" s="18" t="str">
        <f>Saraksts!$D8</f>
        <v>90009116223</v>
      </c>
      <c r="B7" s="28" t="s">
        <v>273</v>
      </c>
      <c r="C7" s="18" t="s">
        <v>371</v>
      </c>
      <c r="D7" s="18" t="s">
        <v>282</v>
      </c>
      <c r="F7" s="36">
        <f>COUNTIF('Pašvaldības un Kap.sab.'!E9:E302,C7)</f>
        <v>4</v>
      </c>
      <c r="G7">
        <f>'Tīmekļa vietnes'!F7</f>
        <v>4</v>
      </c>
      <c r="H7" s="95" t="s">
        <v>327</v>
      </c>
    </row>
    <row r="8" spans="1:8" ht="18" x14ac:dyDescent="0.35">
      <c r="A8" s="18" t="str">
        <f>Saraksts!$D9</f>
        <v>90000031048</v>
      </c>
      <c r="B8" s="28" t="s">
        <v>275</v>
      </c>
      <c r="C8" s="18" t="s">
        <v>50</v>
      </c>
      <c r="D8" s="18" t="s">
        <v>283</v>
      </c>
      <c r="F8" s="36">
        <f>COUNTIF('Pašvaldības un Kap.sab.'!E10:E302,C8)</f>
        <v>10</v>
      </c>
      <c r="G8" s="25">
        <f>'Tīmekļa vietnes'!F8</f>
        <v>10</v>
      </c>
      <c r="H8" s="95" t="s">
        <v>328</v>
      </c>
    </row>
    <row r="9" spans="1:8" ht="18" x14ac:dyDescent="0.35">
      <c r="A9" s="18" t="str">
        <f>Saraksts!$D10</f>
        <v>90000077325</v>
      </c>
      <c r="B9" s="28" t="s">
        <v>277</v>
      </c>
      <c r="C9" s="20" t="s">
        <v>374</v>
      </c>
      <c r="D9" s="18" t="s">
        <v>284</v>
      </c>
      <c r="F9" s="36">
        <f>COUNTIF('Pašvaldības un Kap.sab.'!E11:E302,C9)</f>
        <v>11</v>
      </c>
      <c r="G9">
        <f>'Tīmekļa vietnes'!F9</f>
        <v>11</v>
      </c>
      <c r="H9" s="95" t="s">
        <v>329</v>
      </c>
    </row>
    <row r="10" spans="1:8" ht="18" x14ac:dyDescent="0.35">
      <c r="A10" s="18" t="str">
        <f>Saraksts!$D11</f>
        <v>90000058625</v>
      </c>
      <c r="B10" s="28" t="s">
        <v>285</v>
      </c>
      <c r="C10" s="18" t="s">
        <v>52</v>
      </c>
      <c r="D10" s="18" t="s">
        <v>286</v>
      </c>
      <c r="F10" s="36">
        <f>COUNTIF('Pašvaldības un Kap.sab.'!E12:E302,C10)</f>
        <v>9</v>
      </c>
      <c r="G10">
        <f>'Tīmekļa vietnes'!F10</f>
        <v>9</v>
      </c>
      <c r="H10" s="95" t="s">
        <v>330</v>
      </c>
    </row>
    <row r="11" spans="1:8" ht="18" x14ac:dyDescent="0.35">
      <c r="A11" s="18" t="str">
        <f>Saraksts!$D12</f>
        <v>90009115092</v>
      </c>
      <c r="B11" s="28" t="s">
        <v>273</v>
      </c>
      <c r="C11" s="18" t="s">
        <v>378</v>
      </c>
      <c r="D11" s="18" t="s">
        <v>287</v>
      </c>
      <c r="F11" s="36">
        <f>COUNTIF('Pašvaldības un Kap.sab.'!E12:E302,C11)</f>
        <v>9</v>
      </c>
      <c r="G11">
        <f>'Tīmekļa vietnes'!F11</f>
        <v>9</v>
      </c>
      <c r="H11" s="95" t="s">
        <v>331</v>
      </c>
    </row>
    <row r="12" spans="1:8" ht="18" x14ac:dyDescent="0.35">
      <c r="A12" s="18" t="str">
        <f>Saraksts!$D13</f>
        <v>90009116327</v>
      </c>
      <c r="B12" s="28" t="s">
        <v>275</v>
      </c>
      <c r="C12" s="18" t="s">
        <v>53</v>
      </c>
      <c r="D12" s="18" t="s">
        <v>288</v>
      </c>
      <c r="F12" s="36">
        <f>COUNTIF('Pašvaldības un Kap.sab.'!E13:E302,C12)</f>
        <v>5</v>
      </c>
      <c r="G12">
        <f>'Tīmekļa vietnes'!F12</f>
        <v>5</v>
      </c>
      <c r="H12" s="95" t="s">
        <v>332</v>
      </c>
    </row>
    <row r="13" spans="1:8" ht="18" x14ac:dyDescent="0.35">
      <c r="A13" s="18" t="str">
        <f>Saraksts!$D14</f>
        <v>90000024205</v>
      </c>
      <c r="B13" s="28" t="s">
        <v>273</v>
      </c>
      <c r="C13" s="18" t="s">
        <v>381</v>
      </c>
      <c r="D13" s="18" t="s">
        <v>291</v>
      </c>
      <c r="F13" s="36">
        <f>COUNTIF('Pašvaldības un Kap.sab.'!E14:E302,C13)</f>
        <v>14</v>
      </c>
      <c r="G13">
        <f>'Tīmekļa vietnes'!F13</f>
        <v>14</v>
      </c>
      <c r="H13" s="95" t="s">
        <v>335</v>
      </c>
    </row>
    <row r="14" spans="1:8" ht="18" x14ac:dyDescent="0.35">
      <c r="A14" s="18" t="str">
        <f>Saraksts!$D15</f>
        <v>90009118031</v>
      </c>
      <c r="B14" s="28" t="s">
        <v>273</v>
      </c>
      <c r="C14" s="18" t="s">
        <v>54</v>
      </c>
      <c r="D14" s="18" t="s">
        <v>290</v>
      </c>
      <c r="F14" s="36">
        <f>COUNTIF('Pašvaldības un Kap.sab.'!E15:E302,C14)</f>
        <v>2</v>
      </c>
      <c r="G14">
        <f>'Tīmekļa vietnes'!F14</f>
        <v>2</v>
      </c>
      <c r="H14" s="95" t="s">
        <v>333</v>
      </c>
    </row>
    <row r="15" spans="1:8" ht="18" x14ac:dyDescent="0.35">
      <c r="A15" s="18" t="str">
        <f>Saraksts!$D16</f>
        <v>40900039904</v>
      </c>
      <c r="B15" s="28" t="s">
        <v>273</v>
      </c>
      <c r="C15" s="20" t="s">
        <v>55</v>
      </c>
      <c r="D15" s="18" t="s">
        <v>289</v>
      </c>
      <c r="F15" s="36">
        <f>COUNTIF('Pašvaldības un Kap.sab.'!E15:E302,C15)</f>
        <v>12</v>
      </c>
      <c r="G15">
        <f>'Tīmekļa vietnes'!F15</f>
        <v>12</v>
      </c>
      <c r="H15" s="95" t="s">
        <v>334</v>
      </c>
    </row>
    <row r="16" spans="1:8" ht="18" x14ac:dyDescent="0.35">
      <c r="A16" s="18" t="str">
        <f>Saraksts!$D17</f>
        <v>40900036698</v>
      </c>
      <c r="B16" s="28" t="s">
        <v>279</v>
      </c>
      <c r="C16" s="20" t="s">
        <v>385</v>
      </c>
      <c r="D16" s="18" t="s">
        <v>292</v>
      </c>
      <c r="F16" s="36">
        <f>COUNTIF('Pašvaldības un Kap.sab.'!E15:E302,C16)</f>
        <v>8</v>
      </c>
      <c r="G16">
        <f>'Tīmekļa vietnes'!F16</f>
        <v>8</v>
      </c>
      <c r="H16" s="95" t="s">
        <v>336</v>
      </c>
    </row>
    <row r="17" spans="1:8" ht="18" x14ac:dyDescent="0.35">
      <c r="A17" s="18" t="str">
        <f>Saraksts!$D18</f>
        <v>90001267487</v>
      </c>
      <c r="B17" s="28" t="s">
        <v>277</v>
      </c>
      <c r="C17" s="21" t="s">
        <v>56</v>
      </c>
      <c r="D17" s="18" t="s">
        <v>293</v>
      </c>
      <c r="F17" s="36">
        <f>COUNTIF('Pašvaldības un Kap.sab.'!E17:E302,C17)</f>
        <v>4</v>
      </c>
      <c r="G17">
        <f>'Tīmekļa vietnes'!F17</f>
        <v>4</v>
      </c>
      <c r="H17" s="95" t="s">
        <v>337</v>
      </c>
    </row>
    <row r="18" spans="1:8" ht="18" x14ac:dyDescent="0.35">
      <c r="A18" s="18" t="str">
        <f>Saraksts!$D19</f>
        <v>90000035590</v>
      </c>
      <c r="B18" s="28" t="s">
        <v>285</v>
      </c>
      <c r="C18" s="21" t="s">
        <v>388</v>
      </c>
      <c r="D18" s="18" t="s">
        <v>294</v>
      </c>
      <c r="F18" s="36">
        <f>COUNTIF('Pašvaldības un Kap.sab.'!E18:E302,C18)</f>
        <v>5</v>
      </c>
      <c r="G18">
        <f>'Tīmekļa vietnes'!F18</f>
        <v>5</v>
      </c>
      <c r="H18" s="95" t="s">
        <v>338</v>
      </c>
    </row>
    <row r="19" spans="1:8" ht="18" x14ac:dyDescent="0.35">
      <c r="A19" s="18" t="str">
        <f>Saraksts!$D20</f>
        <v>90000048491</v>
      </c>
      <c r="B19" s="28" t="s">
        <v>279</v>
      </c>
      <c r="C19" s="21" t="s">
        <v>390</v>
      </c>
      <c r="D19" s="18" t="s">
        <v>295</v>
      </c>
      <c r="F19" s="36">
        <f>COUNTIF('Pašvaldības un Kap.sab.'!E19:E302,C19)</f>
        <v>6</v>
      </c>
      <c r="G19">
        <f>'Tīmekļa vietnes'!F19</f>
        <v>6</v>
      </c>
      <c r="H19" s="95" t="s">
        <v>339</v>
      </c>
    </row>
    <row r="20" spans="1:8" ht="18" x14ac:dyDescent="0.35">
      <c r="A20" s="18" t="str">
        <f>Saraksts!$D21</f>
        <v>40900016437</v>
      </c>
      <c r="B20" s="28" t="s">
        <v>285</v>
      </c>
      <c r="C20" s="20" t="s">
        <v>393</v>
      </c>
      <c r="D20" s="18" t="s">
        <v>296</v>
      </c>
      <c r="F20" s="36">
        <f>COUNTIF('Pašvaldības un Kap.sab.'!E20:E302,C20)</f>
        <v>18</v>
      </c>
      <c r="G20">
        <f>'Tīmekļa vietnes'!F20</f>
        <v>18</v>
      </c>
      <c r="H20" s="95" t="s">
        <v>986</v>
      </c>
    </row>
    <row r="21" spans="1:8" ht="18" x14ac:dyDescent="0.35">
      <c r="A21" s="18" t="str">
        <f>Saraksts!$D22</f>
        <v>90009114631</v>
      </c>
      <c r="B21" s="28" t="s">
        <v>275</v>
      </c>
      <c r="C21" s="21" t="s">
        <v>57</v>
      </c>
      <c r="D21" s="18" t="s">
        <v>297</v>
      </c>
      <c r="F21" s="36">
        <f>COUNTIF('Pašvaldības un Kap.sab.'!E20:E302,C21)</f>
        <v>8</v>
      </c>
      <c r="G21" s="42">
        <f>'Tīmekļa vietnes'!F21</f>
        <v>8</v>
      </c>
      <c r="H21" s="95" t="s">
        <v>340</v>
      </c>
    </row>
    <row r="22" spans="1:8" ht="18" x14ac:dyDescent="0.35">
      <c r="A22" s="18" t="str">
        <f>Saraksts!$D23</f>
        <v>90000065595</v>
      </c>
      <c r="B22" s="28" t="s">
        <v>277</v>
      </c>
      <c r="C22" s="21" t="s">
        <v>396</v>
      </c>
      <c r="D22" s="18" t="s">
        <v>298</v>
      </c>
      <c r="F22" s="36">
        <f>COUNTIF('Pašvaldības un Kap.sab.'!E21:E302,C22)</f>
        <v>4</v>
      </c>
      <c r="G22">
        <f>'Tīmekļa vietnes'!F22</f>
        <v>4</v>
      </c>
      <c r="H22" s="95" t="s">
        <v>341</v>
      </c>
    </row>
    <row r="23" spans="1:8" ht="18" x14ac:dyDescent="0.35">
      <c r="A23" s="18" t="str">
        <f>Saraksts!$D24</f>
        <v>90000017453</v>
      </c>
      <c r="B23" s="28" t="s">
        <v>277</v>
      </c>
      <c r="C23" s="21" t="s">
        <v>398</v>
      </c>
      <c r="D23" s="18" t="s">
        <v>299</v>
      </c>
      <c r="F23" s="36">
        <f>COUNTIF('Pašvaldības un Kap.sab.'!E23:E302,C23)</f>
        <v>5</v>
      </c>
      <c r="G23">
        <f>'Tīmekļa vietnes'!F23</f>
        <v>5</v>
      </c>
      <c r="H23" s="95" t="s">
        <v>342</v>
      </c>
    </row>
    <row r="24" spans="1:8" ht="18" x14ac:dyDescent="0.35">
      <c r="A24" s="18" t="str">
        <f>Saraksts!$D25</f>
        <v>90000054572</v>
      </c>
      <c r="B24" s="28" t="s">
        <v>275</v>
      </c>
      <c r="C24" s="21" t="s">
        <v>58</v>
      </c>
      <c r="D24" s="18" t="s">
        <v>300</v>
      </c>
      <c r="F24" s="36">
        <f>COUNTIF('Pašvaldības un Kap.sab.'!E24:E302,C24)</f>
        <v>8</v>
      </c>
      <c r="G24" s="25">
        <f>'Tīmekļa vietnes'!F24+'Tīmekļa vietnes'!F45</f>
        <v>9</v>
      </c>
      <c r="H24" s="95" t="s">
        <v>902</v>
      </c>
    </row>
    <row r="25" spans="1:8" ht="18" x14ac:dyDescent="0.35">
      <c r="A25" s="18" t="str">
        <f>Saraksts!$D26</f>
        <v>90000012827</v>
      </c>
      <c r="B25" s="28" t="s">
        <v>279</v>
      </c>
      <c r="C25" s="21" t="s">
        <v>401</v>
      </c>
      <c r="D25" s="18" t="s">
        <v>301</v>
      </c>
      <c r="F25" s="36">
        <f>COUNTIF('Pašvaldības un Kap.sab.'!E25:E302,C25)</f>
        <v>2</v>
      </c>
      <c r="G25">
        <f>'Tīmekļa vietnes'!F25</f>
        <v>2</v>
      </c>
      <c r="H25" s="95" t="s">
        <v>343</v>
      </c>
    </row>
    <row r="26" spans="1:8" ht="18" x14ac:dyDescent="0.35">
      <c r="A26" s="18" t="str">
        <f>Saraksts!$D27</f>
        <v>90000024455</v>
      </c>
      <c r="B26" s="28" t="s">
        <v>275</v>
      </c>
      <c r="C26" s="21" t="s">
        <v>60</v>
      </c>
      <c r="D26" s="18" t="s">
        <v>302</v>
      </c>
      <c r="F26" s="36">
        <f>COUNTIF('Pašvaldības un Kap.sab.'!E26:E302,C26)</f>
        <v>12</v>
      </c>
      <c r="G26">
        <f>'Tīmekļa vietnes'!F26</f>
        <v>12</v>
      </c>
      <c r="H26" s="95" t="s">
        <v>344</v>
      </c>
    </row>
    <row r="27" spans="1:8" ht="18" x14ac:dyDescent="0.35">
      <c r="A27" s="18" t="str">
        <f>Saraksts!$D28</f>
        <v>90000024332</v>
      </c>
      <c r="B27" s="28" t="s">
        <v>279</v>
      </c>
      <c r="C27" s="21" t="s">
        <v>61</v>
      </c>
      <c r="D27" s="18" t="s">
        <v>303</v>
      </c>
      <c r="F27" s="36">
        <f>COUNTIF('Pašvaldības un Kap.sab.'!E27:E302,C27)</f>
        <v>3</v>
      </c>
      <c r="G27">
        <f>'Tīmekļa vietnes'!F27</f>
        <v>3</v>
      </c>
      <c r="H27" s="95" t="s">
        <v>345</v>
      </c>
    </row>
    <row r="28" spans="1:8" ht="18" x14ac:dyDescent="0.35">
      <c r="A28" s="18" t="str">
        <f>Saraksts!$D29</f>
        <v>90000065720</v>
      </c>
      <c r="B28" s="28" t="s">
        <v>277</v>
      </c>
      <c r="C28" s="21" t="s">
        <v>62</v>
      </c>
      <c r="D28" s="18" t="s">
        <v>304</v>
      </c>
      <c r="F28" s="36">
        <f>COUNTIF('Pašvaldības un Kap.sab.'!E28:E302,C28)</f>
        <v>4</v>
      </c>
      <c r="G28">
        <f>'Tīmekļa vietnes'!F28</f>
        <v>4</v>
      </c>
      <c r="H28" s="95" t="s">
        <v>346</v>
      </c>
    </row>
    <row r="29" spans="1:8" ht="18" x14ac:dyDescent="0.35">
      <c r="A29" s="18" t="str">
        <f>Saraksts!$D30</f>
        <v>90009112679</v>
      </c>
      <c r="B29" s="28" t="s">
        <v>277</v>
      </c>
      <c r="C29" s="21" t="s">
        <v>407</v>
      </c>
      <c r="D29" s="18" t="s">
        <v>306</v>
      </c>
      <c r="F29" s="36">
        <f>COUNTIF('Pašvaldības un Kap.sab.'!E29:E302,C29)</f>
        <v>2</v>
      </c>
      <c r="G29" s="25">
        <f>'Tīmekļa vietnes'!F29+'Tīmekļa vietnes'!F48</f>
        <v>3</v>
      </c>
      <c r="H29" s="95" t="s">
        <v>347</v>
      </c>
    </row>
    <row r="30" spans="1:8" ht="18" x14ac:dyDescent="0.35">
      <c r="A30" s="18" t="str">
        <f>Saraksts!$D31</f>
        <v>90000025465</v>
      </c>
      <c r="B30" s="28" t="s">
        <v>277</v>
      </c>
      <c r="C30" s="20" t="s">
        <v>409</v>
      </c>
      <c r="D30" s="18" t="s">
        <v>305</v>
      </c>
      <c r="F30" s="36">
        <f>COUNTIF('Pašvaldības un Kap.sab.'!E30:E302,C30)</f>
        <v>11</v>
      </c>
      <c r="G30">
        <f>'Tīmekļa vietnes'!F30</f>
        <v>11</v>
      </c>
      <c r="H30" s="95" t="s">
        <v>348</v>
      </c>
    </row>
    <row r="31" spans="1:8" ht="18" x14ac:dyDescent="0.35">
      <c r="A31" s="18" t="str">
        <f>Saraksts!$D32</f>
        <v>90011524360</v>
      </c>
      <c r="B31" s="28" t="s">
        <v>279</v>
      </c>
      <c r="C31" s="20" t="s">
        <v>421</v>
      </c>
      <c r="D31" s="18" t="s">
        <v>307</v>
      </c>
      <c r="F31" s="36">
        <f>COUNTIF('Pašvaldības un Kap.sab.'!E31:E303,C31)</f>
        <v>12</v>
      </c>
      <c r="G31">
        <f>'Tīmekļa vietnes'!F31</f>
        <v>12</v>
      </c>
      <c r="H31" s="95" t="s">
        <v>349</v>
      </c>
    </row>
    <row r="32" spans="1:8" ht="18" x14ac:dyDescent="0.35">
      <c r="A32" s="18" t="str">
        <f>Saraksts!$D33</f>
        <v>90000067986</v>
      </c>
      <c r="B32" s="28" t="s">
        <v>279</v>
      </c>
      <c r="C32" s="21" t="s">
        <v>64</v>
      </c>
      <c r="D32" s="18" t="s">
        <v>308</v>
      </c>
      <c r="F32" s="36">
        <f>COUNTIF('Pašvaldības un Kap.sab.'!E32:E304,C32)</f>
        <v>6</v>
      </c>
      <c r="G32">
        <f>'Tīmekļa vietnes'!F32</f>
        <v>6</v>
      </c>
      <c r="H32" s="95" t="s">
        <v>350</v>
      </c>
    </row>
    <row r="33" spans="1:9" ht="18" x14ac:dyDescent="0.35">
      <c r="A33" s="18" t="str">
        <f>Saraksts!$D34</f>
        <v>90000024008</v>
      </c>
      <c r="B33" s="28" t="s">
        <v>279</v>
      </c>
      <c r="C33" s="21" t="s">
        <v>414</v>
      </c>
      <c r="D33" s="18" t="s">
        <v>309</v>
      </c>
      <c r="F33" s="36">
        <f>COUNTIF('Pašvaldības un Kap.sab.'!E33:E305,C33)</f>
        <v>3</v>
      </c>
      <c r="G33">
        <f>'Tīmekļa vietnes'!F33</f>
        <v>3</v>
      </c>
      <c r="H33" s="95" t="s">
        <v>351</v>
      </c>
    </row>
    <row r="34" spans="1:9" ht="18" x14ac:dyDescent="0.35">
      <c r="A34" s="18" t="str">
        <f>Saraksts!$D35</f>
        <v>90009114646</v>
      </c>
      <c r="B34" s="28" t="s">
        <v>285</v>
      </c>
      <c r="C34" s="21" t="s">
        <v>416</v>
      </c>
      <c r="D34" s="18" t="s">
        <v>310</v>
      </c>
      <c r="F34" s="36">
        <f>COUNTIF('Pašvaldības un Kap.sab.'!E34:E306,C34)</f>
        <v>2</v>
      </c>
      <c r="G34">
        <f>'Tīmekļa vietnes'!F34</f>
        <v>2</v>
      </c>
      <c r="H34" s="95" t="s">
        <v>352</v>
      </c>
    </row>
    <row r="35" spans="1:9" ht="18" x14ac:dyDescent="0.35">
      <c r="A35" s="18" t="str">
        <f>Saraksts!$D36</f>
        <v>90000068680</v>
      </c>
      <c r="B35" s="28" t="s">
        <v>275</v>
      </c>
      <c r="C35" s="21" t="s">
        <v>419</v>
      </c>
      <c r="D35" s="18" t="s">
        <v>311</v>
      </c>
      <c r="F35" s="36">
        <f>COUNTIF('Pašvaldības un Kap.sab.'!E35:E307,C35)</f>
        <v>2</v>
      </c>
      <c r="G35">
        <f>'Tīmekļa vietnes'!F35</f>
        <v>2</v>
      </c>
      <c r="H35" s="95" t="s">
        <v>353</v>
      </c>
    </row>
    <row r="36" spans="1:9" ht="18" x14ac:dyDescent="0.35">
      <c r="A36" s="18" t="str">
        <f>Saraksts!$D37</f>
        <v>90000048152</v>
      </c>
      <c r="B36" s="28" t="s">
        <v>279</v>
      </c>
      <c r="C36" s="21" t="s">
        <v>65</v>
      </c>
      <c r="D36" s="18" t="s">
        <v>312</v>
      </c>
      <c r="F36" s="36">
        <f>COUNTIF('Pašvaldības un Kap.sab.'!E36:E308,C36)</f>
        <v>9</v>
      </c>
      <c r="G36" s="25">
        <f>'Tīmekļa vietnes'!F36+'Tīmekļa vietnes'!F46+'Tīmekļa vietnes'!F47</f>
        <v>9</v>
      </c>
      <c r="H36" s="95" t="s">
        <v>354</v>
      </c>
    </row>
    <row r="37" spans="1:9" ht="18" x14ac:dyDescent="0.35">
      <c r="A37" s="18" t="str">
        <f>Saraksts!$D38</f>
        <v>90009067337</v>
      </c>
      <c r="B37" s="28" t="s">
        <v>275</v>
      </c>
      <c r="C37" s="21" t="s">
        <v>66</v>
      </c>
      <c r="D37" s="18" t="s">
        <v>313</v>
      </c>
      <c r="F37" s="36">
        <f>COUNTIF('Pašvaldības un Kap.sab.'!E37:E309,C37)</f>
        <v>7</v>
      </c>
      <c r="G37">
        <f>'Tīmekļa vietnes'!F37</f>
        <v>7</v>
      </c>
      <c r="H37" s="95" t="s">
        <v>355</v>
      </c>
    </row>
    <row r="38" spans="1:9" ht="18" x14ac:dyDescent="0.35">
      <c r="A38" s="18" t="str">
        <f>Saraksts!$D39</f>
        <v>90009113532</v>
      </c>
      <c r="B38" s="28" t="s">
        <v>285</v>
      </c>
      <c r="C38" s="21" t="s">
        <v>67</v>
      </c>
      <c r="D38" s="18" t="s">
        <v>314</v>
      </c>
      <c r="F38" s="36">
        <f>COUNTIF('Pašvaldības un Kap.sab.'!E38:E310,C38)</f>
        <v>6</v>
      </c>
      <c r="G38">
        <f>'Tīmekļa vietnes'!F38</f>
        <v>6</v>
      </c>
      <c r="H38" s="95" t="s">
        <v>356</v>
      </c>
    </row>
    <row r="39" spans="1:9" ht="18" x14ac:dyDescent="0.35">
      <c r="A39" s="18" t="str">
        <f>Saraksts!$D40</f>
        <v>90000050975</v>
      </c>
      <c r="B39" s="28" t="s">
        <v>285</v>
      </c>
      <c r="C39" s="21" t="s">
        <v>425</v>
      </c>
      <c r="D39" s="18" t="s">
        <v>315</v>
      </c>
      <c r="F39" s="36">
        <f>COUNTIF('Pašvaldības un Kap.sab.'!E39:E311,C39)</f>
        <v>11</v>
      </c>
      <c r="G39">
        <f>'Tīmekļa vietnes'!F39</f>
        <v>11</v>
      </c>
      <c r="H39" s="95" t="s">
        <v>357</v>
      </c>
    </row>
    <row r="40" spans="1:9" ht="18" x14ac:dyDescent="0.35">
      <c r="A40" s="18" t="str">
        <f>Saraksts!$D41</f>
        <v>90009114839</v>
      </c>
      <c r="B40" s="28" t="s">
        <v>275</v>
      </c>
      <c r="C40" s="21" t="s">
        <v>68</v>
      </c>
      <c r="D40" s="18" t="s">
        <v>316</v>
      </c>
      <c r="F40" s="36">
        <f>COUNTIF('Pašvaldības un Kap.sab.'!E40:E312,C40)</f>
        <v>3</v>
      </c>
      <c r="G40">
        <f>'Tīmekļa vietnes'!F40</f>
        <v>3</v>
      </c>
      <c r="H40" s="95" t="s">
        <v>358</v>
      </c>
    </row>
    <row r="41" spans="1:9" ht="18" x14ac:dyDescent="0.35">
      <c r="A41" s="18" t="str">
        <f>Saraksts!$D42</f>
        <v>90000043403</v>
      </c>
      <c r="B41" s="28" t="s">
        <v>275</v>
      </c>
      <c r="C41" s="21" t="s">
        <v>428</v>
      </c>
      <c r="D41" s="18" t="s">
        <v>317</v>
      </c>
      <c r="F41" s="36">
        <f>COUNTIF('Pašvaldības un Kap.sab.'!E41:E313,C41)</f>
        <v>9</v>
      </c>
      <c r="G41">
        <f>'Tīmekļa vietnes'!F41</f>
        <v>9</v>
      </c>
      <c r="H41" s="95" t="s">
        <v>359</v>
      </c>
    </row>
    <row r="42" spans="1:9" ht="18" x14ac:dyDescent="0.35">
      <c r="A42" s="18" t="str">
        <f>Saraksts!$D43</f>
        <v>90000054750</v>
      </c>
      <c r="B42" s="28" t="s">
        <v>275</v>
      </c>
      <c r="C42" s="21" t="s">
        <v>69</v>
      </c>
      <c r="D42" s="18" t="s">
        <v>318</v>
      </c>
      <c r="F42" s="36">
        <f>COUNTIF('Pašvaldības un Kap.sab.'!E42:E314,C42)</f>
        <v>3</v>
      </c>
      <c r="G42">
        <f>'Tīmekļa vietnes'!F42</f>
        <v>3</v>
      </c>
      <c r="H42" s="95" t="s">
        <v>985</v>
      </c>
      <c r="I42" s="17" t="s">
        <v>989</v>
      </c>
    </row>
    <row r="43" spans="1:9" ht="18" x14ac:dyDescent="0.35">
      <c r="A43" s="18" t="str">
        <f>Saraksts!$D44</f>
        <v>90000052035</v>
      </c>
      <c r="B43" s="28" t="s">
        <v>285</v>
      </c>
      <c r="C43" s="21" t="s">
        <v>431</v>
      </c>
      <c r="D43" s="18" t="s">
        <v>321</v>
      </c>
      <c r="F43" s="36">
        <f>COUNTIF('Pašvaldības un Kap.sab.'!E42:E315,C43)</f>
        <v>1</v>
      </c>
      <c r="G43">
        <f>'Tīmekļa vietnes'!F43</f>
        <v>1</v>
      </c>
      <c r="H43" s="95" t="s">
        <v>320</v>
      </c>
    </row>
    <row r="44" spans="1:9" ht="18" x14ac:dyDescent="0.35">
      <c r="A44" s="18" t="str">
        <f>Saraksts!$D45</f>
        <v>40900038010</v>
      </c>
      <c r="B44" s="28" t="s">
        <v>285</v>
      </c>
      <c r="C44" s="20" t="s">
        <v>433</v>
      </c>
      <c r="D44" s="33" t="s">
        <v>319</v>
      </c>
      <c r="E44" s="34"/>
      <c r="F44" s="35">
        <f>COUNTIF('Pašvaldības un Kap.sab.'!E43:E316,C44)</f>
        <v>12</v>
      </c>
      <c r="G44">
        <f>'Tīmekļa vietnes'!F44</f>
        <v>12</v>
      </c>
      <c r="H44" s="95" t="s">
        <v>360</v>
      </c>
    </row>
    <row r="45" spans="1:9" ht="18" x14ac:dyDescent="0.35">
      <c r="A45" s="18" t="s">
        <v>375</v>
      </c>
      <c r="B45" s="28" t="s">
        <v>275</v>
      </c>
      <c r="C45" s="21" t="s">
        <v>51</v>
      </c>
      <c r="D45" s="19" t="s">
        <v>438</v>
      </c>
      <c r="F45" s="36">
        <f>COUNTIF('Pašvaldības un Kap.sab.'!E44:E317,C45)</f>
        <v>1</v>
      </c>
      <c r="G45" s="38"/>
    </row>
    <row r="46" spans="1:9" ht="18" x14ac:dyDescent="0.35">
      <c r="A46" s="18" t="s">
        <v>391</v>
      </c>
      <c r="B46" s="28" t="s">
        <v>279</v>
      </c>
      <c r="C46" s="21" t="s">
        <v>163</v>
      </c>
      <c r="D46" s="19" t="s">
        <v>438</v>
      </c>
      <c r="F46" s="36">
        <f>COUNTIF('Pašvaldības un Kap.sab.'!E45:E318,C46)</f>
        <v>0</v>
      </c>
    </row>
    <row r="47" spans="1:9" ht="18" x14ac:dyDescent="0.35">
      <c r="A47" s="18" t="s">
        <v>405</v>
      </c>
      <c r="B47" s="28" t="s">
        <v>279</v>
      </c>
      <c r="C47" s="21" t="s">
        <v>59</v>
      </c>
      <c r="D47" s="19" t="s">
        <v>438</v>
      </c>
      <c r="F47" s="36">
        <f>COUNTIF('Pašvaldības un Kap.sab.'!E46:E320,C47)</f>
        <v>0</v>
      </c>
    </row>
    <row r="48" spans="1:9" ht="18" x14ac:dyDescent="0.35">
      <c r="A48" s="18" t="s">
        <v>417</v>
      </c>
      <c r="B48" s="28" t="s">
        <v>277</v>
      </c>
      <c r="C48" s="21" t="s">
        <v>63</v>
      </c>
      <c r="D48" s="33" t="s">
        <v>438</v>
      </c>
      <c r="E48" s="34"/>
      <c r="F48" s="35">
        <f>COUNTIF('Pašvaldības un Kap.sab.'!E48:E321,C48)</f>
        <v>1</v>
      </c>
    </row>
    <row r="49" spans="6:6" x14ac:dyDescent="0.3">
      <c r="F49" s="36">
        <f>SUM(F2:F48)</f>
        <v>296</v>
      </c>
    </row>
  </sheetData>
  <autoFilter ref="A1:D48" xr:uid="{5972A3B6-DA9E-434B-AC7C-4808041D8A7E}"/>
  <hyperlinks>
    <hyperlink ref="H3" r:id="rId1" display="https://www.aizkraukle.lv/lv/kapitalsabiedribas" xr:uid="{FF7D7724-B276-4379-BEFE-FF600C386D1E}"/>
    <hyperlink ref="H4" r:id="rId2" xr:uid="{AEDFF565-092C-48D3-A861-E0780B06EFD3}"/>
    <hyperlink ref="H5" r:id="rId3" xr:uid="{2FEA9AF6-F97B-4B48-9757-9FE3B84B0C0F}"/>
    <hyperlink ref="H2" r:id="rId4" display="https://www.adazunovads.lv/lv/kapitalsabiedribas-1" xr:uid="{B3BFB69B-1D67-4773-A3B9-BFD8AFCA5820}"/>
    <hyperlink ref="H6" r:id="rId5" display="https://www.balvi.lv/lv/kapitalsabiedribas" xr:uid="{891119D2-E5DC-4A97-865B-2B0CEC2C7264}"/>
    <hyperlink ref="H7" r:id="rId6" display="https://www.bauskasnovads.lv/lv/kapitalsabiedribas" xr:uid="{CBA7E1C3-C66E-40E4-9381-0AC80651C566}"/>
    <hyperlink ref="H8" r:id="rId7" display="https://www.cesis.lv/lv/pasvaldiba/informacija/kapitalsabiedribas-biedribas/" xr:uid="{181D548A-8459-4B45-ADD6-FE5A27FCCF09}"/>
    <hyperlink ref="H9" r:id="rId8" xr:uid="{A147AF67-EC17-4D28-A432-9EF2264EE0D3}"/>
    <hyperlink ref="H10" r:id="rId9" display="https://www.dkn.lv/lv/kapitalsabiedribas" xr:uid="{FC451E4A-A43E-4FE2-A12D-F5F69FE1FA6A}"/>
    <hyperlink ref="H11" r:id="rId10" display="https://www.dobele.lv/lv/strukturvieniba/pasvaldibas-kapitalsabiedribas" xr:uid="{FEF97927-ACC4-4221-89C1-3BF5957D0BC1}"/>
    <hyperlink ref="H12" r:id="rId11" display="https://www.gulbene.lv/lv/strukturvieniba/gulbenes-novada-pasvaldibas-kapitalsabiedribas" xr:uid="{9935B0E7-DCCE-4B93-B0D7-FCEE69E49BED}"/>
    <hyperlink ref="H14" r:id="rId12" display="https://www.jelgavasnovads.lv/lv/kapitalsabiedribas" xr:uid="{535C5F8E-FA61-42CE-B23A-3349A48C886C}"/>
    <hyperlink ref="H15" r:id="rId13" display="https://www.jelgava.lv/pasvaldibas-iestades-un-kapitalsabiedribas/" xr:uid="{9218B205-3BA7-44A9-81CA-F5CC20A3DC70}"/>
    <hyperlink ref="H13" r:id="rId14" display="https://www.jekabpils.lv/lv/kapitalsabiedribas" xr:uid="{DFBCFFBD-7FA1-45F0-9234-27F977B27567}"/>
    <hyperlink ref="H16" r:id="rId15" display="https://www.jurmala.lv/lv/kapitalsabiedribas" xr:uid="{6DB365C8-3504-4D82-BF4F-4FEB3A5F4788}"/>
    <hyperlink ref="H17" r:id="rId16" display="https://www.kraslava.lv/lv/kapitalsabiedribas" xr:uid="{6A2E170E-0F26-479E-BFDD-0D4A00AF706B}"/>
    <hyperlink ref="H18" r:id="rId17" xr:uid="{98FE0B6E-7B22-4EA7-99E3-59216DF74984}"/>
    <hyperlink ref="H19" r:id="rId18" xr:uid="{96BA3E43-237E-4144-8975-0F7174B8B34F}"/>
    <hyperlink ref="H21" r:id="rId19" display="https://www.limbazunovads.lv/lv/kapitalsabiedribas" xr:uid="{833DE015-D7CF-40E3-AD4F-78443BA78DF2}"/>
    <hyperlink ref="H22" r:id="rId20" display="https://www.livani.lv/lv/kapitalsabiedribas" xr:uid="{04309BFC-5A4E-423D-A00C-C6FCCE892AE8}"/>
    <hyperlink ref="H23" r:id="rId21" display="https://www.ludzasnovads.lv/lv/kapitalsabiedribas" xr:uid="{6C68F0EA-2290-4836-A70B-5BB0F420D181}"/>
    <hyperlink ref="H25" r:id="rId22" display="https://www.marupe.lv/index.php/lv/marupes-novada-pasvaldiba/kapitalsabiedribas" xr:uid="{040C0919-795A-463B-9B2C-CC84080FB219}"/>
    <hyperlink ref="H26" r:id="rId23" display="https://www.ogresnovads.lv/lv/kapitalsabiedribas" xr:uid="{F69749B6-3EC2-4283-9760-654B374E1805}"/>
    <hyperlink ref="H27" r:id="rId24" display="https://www.olaine.lv/lv" xr:uid="{3BB46C2B-0169-4BC6-AD57-5ED2660435C3}"/>
    <hyperlink ref="H28" r:id="rId25" display="https://www.preili.lv/lv/kapitalsabiedribas" xr:uid="{AD5B5F26-5EB4-4BC6-9EA2-1E2417C25AE9}"/>
    <hyperlink ref="H29" r:id="rId26" display="https://rezeknesnovads.lv/pasvaldiba/kapitalsabiedribas/" xr:uid="{7B51D53D-7E88-4769-A437-DF9E6BC1A84B}"/>
    <hyperlink ref="H30" r:id="rId27" display="https://rezekne.lv/par-kapitalsabiedribam/" xr:uid="{FC3AF3CF-52DE-42F8-83F6-A4DEEE1DE160}"/>
    <hyperlink ref="H31" r:id="rId28" display="https://www.riga.lv/lv/kapitalsabiedribas" xr:uid="{740071BC-ADAB-4F25-B322-68645428E355}"/>
    <hyperlink ref="H32" r:id="rId29" display="https://www.ropazi.lv/lv/kapitalsabiedribas-un-pasvaldibas-agenturas" xr:uid="{155418F3-CA60-4554-8187-1CE13749480D}"/>
    <hyperlink ref="H33" r:id="rId30" xr:uid="{3592C925-23AF-49A2-B657-DFB73970A0C1}"/>
    <hyperlink ref="H34" r:id="rId31" display="https://www.saldus.lv/pasvaldiba/kapitalsabiedribas/" xr:uid="{76D8D93D-65E0-4CA1-AF74-B9F1DB5A3733}"/>
    <hyperlink ref="H35" r:id="rId32" display="https://saulkrasti.lv/pasvaldiba/pasvaldibas-kapitalsabiedribas/sia-zaao/" xr:uid="{120C8A7D-5436-41E3-83F2-5D60CEB885C4}"/>
    <hyperlink ref="H37" r:id="rId33" display="https://www.smiltenesnovads.lv/lv/kapitalsabiedribas" xr:uid="{45C86318-A9F9-4A75-AFF1-396AD4CCA0EF}"/>
    <hyperlink ref="H38" r:id="rId34" display="https://www.talsunovads.lv/lv/kapitalsabiedribas" xr:uid="{49661538-C807-49F5-8AA4-713C647392ED}"/>
    <hyperlink ref="H39" r:id="rId35" display="https://www.tukums.lv/lv/kapitalsabiedribas-0" xr:uid="{D3B963BE-2B13-49DC-BF4B-F3855461FCB7}"/>
    <hyperlink ref="H40" r:id="rId36" display="https://www.valka.lv/lv/kapitalsabiedribas" xr:uid="{09527E1D-B893-4CAA-9B45-F052654DDA42}"/>
    <hyperlink ref="H41" r:id="rId37" display="https://www.valmierasnovads.lv/pasvaldiba/par-pasvaldibu/kapitalsabiedribas/" xr:uid="{74945804-28D8-4390-9E63-7519D5ED3191}"/>
    <hyperlink ref="H42" r:id="rId38" xr:uid="{19DFCCF1-B477-410D-BCCB-F698A2C9666F}"/>
    <hyperlink ref="H43" r:id="rId39" display="https://ventspilsnovads.lv/par-mums/pasvaldiba/sia-vnk-serviss/" xr:uid="{559248F8-06B0-4005-BDFD-D9E1B84D095E}"/>
    <hyperlink ref="H44" r:id="rId40" display="https://www.ventspils.lv/pasvaldibas-parvaldes-struktura/kapitalsabiedribas/" xr:uid="{91C5F1D9-2628-4CB2-9CC0-A5FA82047B83}"/>
    <hyperlink ref="H24" r:id="rId41" xr:uid="{E168DC11-31F8-40EF-93CF-7011EFB5A5D5}"/>
    <hyperlink ref="H20" r:id="rId42" display="https://www.liepaja.lv/publiskojama-informacija-par-kapitalsabiedribam/" xr:uid="{6EAFE60F-D5C3-497E-97FB-CBA3AA7842B4}"/>
    <hyperlink ref="H36" r:id="rId43" xr:uid="{47D3CA3D-4912-44B3-96ED-585561EEF49B}"/>
  </hyperlinks>
  <pageMargins left="0.7" right="0.7" top="0.75" bottom="0.75" header="0.3" footer="0.3"/>
  <pageSetup paperSize="9" orientation="portrait" r:id="rId44"/>
  <ignoredErrors>
    <ignoredError sqref="A45:A46 A47:A4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AA31-0FED-4F21-A5B0-0A09AE115E01}">
  <sheetPr>
    <tabColor theme="5" tint="0.59999389629810485"/>
  </sheetPr>
  <dimension ref="A1"/>
  <sheetViews>
    <sheetView showGridLines="0" showRowColHeaders="0" tabSelected="1" zoomScale="160" zoomScaleNormal="160" workbookViewId="0">
      <selection activeCell="E16" sqref="E16"/>
    </sheetView>
  </sheetViews>
  <sheetFormatPr defaultRowHeight="14.4" x14ac:dyDescent="0.3"/>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79F56-46D0-470B-9FC6-75D81AD2F4D6}">
  <dimension ref="A1:L45"/>
  <sheetViews>
    <sheetView showGridLines="0" showRowColHeaders="0" topLeftCell="A2" zoomScaleNormal="100" workbookViewId="0">
      <selection activeCell="B16" sqref="B16"/>
    </sheetView>
  </sheetViews>
  <sheetFormatPr defaultRowHeight="14.4" x14ac:dyDescent="0.3"/>
  <cols>
    <col min="1" max="1" width="28.33203125" customWidth="1"/>
    <col min="2" max="2" width="9.6640625" style="45" bestFit="1" customWidth="1"/>
    <col min="4" max="4" width="12.33203125" customWidth="1"/>
  </cols>
  <sheetData>
    <row r="1" spans="1:12" ht="101.4" customHeight="1" x14ac:dyDescent="0.3">
      <c r="A1" s="146" t="s">
        <v>1092</v>
      </c>
      <c r="B1" s="147"/>
      <c r="C1" s="145" t="s">
        <v>1093</v>
      </c>
      <c r="D1" s="145"/>
      <c r="E1" s="145"/>
      <c r="F1" s="145"/>
      <c r="G1" s="145"/>
      <c r="H1" s="145"/>
      <c r="I1" s="145"/>
      <c r="J1" s="145"/>
      <c r="K1" s="145"/>
      <c r="L1" s="145"/>
    </row>
    <row r="2" spans="1:12" x14ac:dyDescent="0.3">
      <c r="A2" s="93" t="s">
        <v>270</v>
      </c>
    </row>
    <row r="3" spans="1:12" x14ac:dyDescent="0.3">
      <c r="A3" s="83" t="s">
        <v>971</v>
      </c>
      <c r="B3" s="136">
        <v>56.451612903225801</v>
      </c>
    </row>
    <row r="4" spans="1:12" x14ac:dyDescent="0.3">
      <c r="A4" s="85" t="s">
        <v>48</v>
      </c>
      <c r="B4" s="136">
        <v>71.428571428571431</v>
      </c>
    </row>
    <row r="5" spans="1:12" x14ac:dyDescent="0.3">
      <c r="A5" s="83" t="s">
        <v>366</v>
      </c>
      <c r="B5" s="137">
        <v>100</v>
      </c>
      <c r="D5" s="105" t="s">
        <v>1016</v>
      </c>
      <c r="E5">
        <f>COUNTIFS(B3:B45,"100")</f>
        <v>13</v>
      </c>
    </row>
    <row r="6" spans="1:12" x14ac:dyDescent="0.3">
      <c r="A6" s="83" t="s">
        <v>368</v>
      </c>
      <c r="B6" s="137">
        <v>100</v>
      </c>
      <c r="D6" s="71" t="s">
        <v>982</v>
      </c>
      <c r="E6">
        <f>COUNTIFS(B3:B45,"&gt;75",B3:B45,"&lt;100")</f>
        <v>11</v>
      </c>
    </row>
    <row r="7" spans="1:12" x14ac:dyDescent="0.3">
      <c r="A7" s="83" t="s">
        <v>49</v>
      </c>
      <c r="B7" s="136">
        <v>50</v>
      </c>
      <c r="D7" t="s">
        <v>970</v>
      </c>
      <c r="E7">
        <f>COUNTIFS($B$3:$B$45,"&gt;=50",$B$3:$B$45,"&lt;75")</f>
        <v>13</v>
      </c>
    </row>
    <row r="8" spans="1:12" x14ac:dyDescent="0.3">
      <c r="A8" s="83" t="s">
        <v>371</v>
      </c>
      <c r="B8" s="136">
        <v>70.833333333333343</v>
      </c>
      <c r="D8" t="s">
        <v>969</v>
      </c>
      <c r="E8">
        <f>COUNTIFS($B$3:$B$45,"&gt;30",$B$3:$B$45,"&lt;50")</f>
        <v>2</v>
      </c>
    </row>
    <row r="9" spans="1:12" x14ac:dyDescent="0.3">
      <c r="A9" s="83" t="s">
        <v>50</v>
      </c>
      <c r="B9" s="136">
        <v>90.714285714285708</v>
      </c>
      <c r="D9" s="15" t="s">
        <v>981</v>
      </c>
      <c r="E9">
        <f>COUNTIFS($B$3:$B$45,"&gt;1",$B$3:$B$45,"&lt;30")</f>
        <v>3</v>
      </c>
    </row>
    <row r="10" spans="1:12" x14ac:dyDescent="0.3">
      <c r="A10" s="83" t="s">
        <v>374</v>
      </c>
      <c r="B10" s="136">
        <v>96.992481203007515</v>
      </c>
      <c r="D10" s="99" t="s">
        <v>1064</v>
      </c>
      <c r="E10">
        <f>COUNTIFS($B$3:$B$45,"=0")</f>
        <v>1</v>
      </c>
    </row>
    <row r="11" spans="1:12" x14ac:dyDescent="0.3">
      <c r="A11" s="83" t="s">
        <v>52</v>
      </c>
      <c r="B11" s="136">
        <v>87.962962962962962</v>
      </c>
    </row>
    <row r="12" spans="1:12" x14ac:dyDescent="0.3">
      <c r="A12" s="83" t="s">
        <v>378</v>
      </c>
      <c r="B12" s="136">
        <v>93.577981651376149</v>
      </c>
    </row>
    <row r="13" spans="1:12" x14ac:dyDescent="0.3">
      <c r="A13" s="83" t="s">
        <v>53</v>
      </c>
      <c r="B13" s="136">
        <v>38.70967741935484</v>
      </c>
    </row>
    <row r="14" spans="1:12" x14ac:dyDescent="0.3">
      <c r="A14" s="83" t="s">
        <v>54</v>
      </c>
      <c r="B14" s="136">
        <v>83.333333333333343</v>
      </c>
    </row>
    <row r="15" spans="1:12" x14ac:dyDescent="0.3">
      <c r="A15" s="83" t="s">
        <v>55</v>
      </c>
      <c r="B15" s="136">
        <v>64</v>
      </c>
    </row>
    <row r="16" spans="1:12" x14ac:dyDescent="0.3">
      <c r="A16" s="84" t="s">
        <v>381</v>
      </c>
      <c r="B16" s="136">
        <v>100</v>
      </c>
    </row>
    <row r="17" spans="1:2" x14ac:dyDescent="0.3">
      <c r="A17" s="83" t="s">
        <v>385</v>
      </c>
      <c r="B17" s="137">
        <v>100</v>
      </c>
    </row>
    <row r="18" spans="1:2" x14ac:dyDescent="0.3">
      <c r="A18" s="83" t="s">
        <v>56</v>
      </c>
      <c r="B18" s="138">
        <v>25</v>
      </c>
    </row>
    <row r="19" spans="1:2" x14ac:dyDescent="0.3">
      <c r="A19" s="83" t="s">
        <v>388</v>
      </c>
      <c r="B19" s="136">
        <v>95</v>
      </c>
    </row>
    <row r="20" spans="1:2" x14ac:dyDescent="0.3">
      <c r="A20" s="83" t="s">
        <v>390</v>
      </c>
      <c r="B20" s="136">
        <v>89.610389610389603</v>
      </c>
    </row>
    <row r="21" spans="1:2" x14ac:dyDescent="0.3">
      <c r="A21" s="83" t="s">
        <v>393</v>
      </c>
      <c r="B21" s="137">
        <v>100</v>
      </c>
    </row>
    <row r="22" spans="1:2" x14ac:dyDescent="0.3">
      <c r="A22" s="83" t="s">
        <v>57</v>
      </c>
      <c r="B22" s="136">
        <v>88.461538461538453</v>
      </c>
    </row>
    <row r="23" spans="1:2" x14ac:dyDescent="0.3">
      <c r="A23" s="83" t="s">
        <v>396</v>
      </c>
      <c r="B23" s="137">
        <v>100</v>
      </c>
    </row>
    <row r="24" spans="1:2" x14ac:dyDescent="0.3">
      <c r="A24" s="83" t="s">
        <v>398</v>
      </c>
      <c r="B24" s="137">
        <v>100</v>
      </c>
    </row>
    <row r="25" spans="1:2" x14ac:dyDescent="0.3">
      <c r="A25" s="83" t="s">
        <v>58</v>
      </c>
      <c r="B25" s="139">
        <v>0</v>
      </c>
    </row>
    <row r="26" spans="1:2" x14ac:dyDescent="0.3">
      <c r="A26" s="83" t="s">
        <v>401</v>
      </c>
      <c r="B26" s="136">
        <v>73.076923076923066</v>
      </c>
    </row>
    <row r="27" spans="1:2" x14ac:dyDescent="0.3">
      <c r="A27" s="83" t="s">
        <v>60</v>
      </c>
      <c r="B27" s="136">
        <v>87.671232876712324</v>
      </c>
    </row>
    <row r="28" spans="1:2" x14ac:dyDescent="0.3">
      <c r="A28" s="83" t="s">
        <v>61</v>
      </c>
      <c r="B28" s="138">
        <v>16.666666666666664</v>
      </c>
    </row>
    <row r="29" spans="1:2" x14ac:dyDescent="0.3">
      <c r="A29" s="83" t="s">
        <v>62</v>
      </c>
      <c r="B29" s="136">
        <v>60.416666666666664</v>
      </c>
    </row>
    <row r="30" spans="1:2" x14ac:dyDescent="0.3">
      <c r="A30" s="83" t="s">
        <v>407</v>
      </c>
      <c r="B30" s="136">
        <v>66.666666666666657</v>
      </c>
    </row>
    <row r="31" spans="1:2" x14ac:dyDescent="0.3">
      <c r="A31" s="83" t="s">
        <v>409</v>
      </c>
      <c r="B31" s="136">
        <v>80.419580419580413</v>
      </c>
    </row>
    <row r="32" spans="1:2" x14ac:dyDescent="0.3">
      <c r="A32" s="83" t="s">
        <v>421</v>
      </c>
      <c r="B32" s="137">
        <v>100</v>
      </c>
    </row>
    <row r="33" spans="1:2" x14ac:dyDescent="0.3">
      <c r="A33" s="83" t="s">
        <v>64</v>
      </c>
      <c r="B33" s="136">
        <v>72.972972972972968</v>
      </c>
    </row>
    <row r="34" spans="1:2" x14ac:dyDescent="0.3">
      <c r="A34" s="83" t="s">
        <v>414</v>
      </c>
      <c r="B34" s="136">
        <v>64.285714285714292</v>
      </c>
    </row>
    <row r="35" spans="1:2" x14ac:dyDescent="0.3">
      <c r="A35" s="83" t="s">
        <v>416</v>
      </c>
      <c r="B35" s="136">
        <v>91.666666666666657</v>
      </c>
    </row>
    <row r="36" spans="1:2" x14ac:dyDescent="0.3">
      <c r="A36" s="83" t="s">
        <v>419</v>
      </c>
      <c r="B36" s="136">
        <v>66.666666666666657</v>
      </c>
    </row>
    <row r="37" spans="1:2" x14ac:dyDescent="0.3">
      <c r="A37" s="83" t="s">
        <v>65</v>
      </c>
      <c r="B37" s="137">
        <v>100</v>
      </c>
    </row>
    <row r="38" spans="1:2" x14ac:dyDescent="0.3">
      <c r="A38" s="83" t="s">
        <v>66</v>
      </c>
      <c r="B38" s="136">
        <v>60.714285714285708</v>
      </c>
    </row>
    <row r="39" spans="1:2" x14ac:dyDescent="0.3">
      <c r="A39" s="83" t="s">
        <v>67</v>
      </c>
      <c r="B39" s="137">
        <v>100</v>
      </c>
    </row>
    <row r="40" spans="1:2" x14ac:dyDescent="0.3">
      <c r="A40" s="83" t="s">
        <v>425</v>
      </c>
      <c r="B40" s="137">
        <v>100</v>
      </c>
    </row>
    <row r="41" spans="1:2" x14ac:dyDescent="0.3">
      <c r="A41" s="83" t="s">
        <v>68</v>
      </c>
      <c r="B41" s="136">
        <v>41.666666666666671</v>
      </c>
    </row>
    <row r="42" spans="1:2" x14ac:dyDescent="0.3">
      <c r="A42" s="83" t="s">
        <v>428</v>
      </c>
      <c r="B42" s="137">
        <v>100</v>
      </c>
    </row>
    <row r="43" spans="1:2" x14ac:dyDescent="0.3">
      <c r="A43" s="83" t="s">
        <v>69</v>
      </c>
      <c r="B43" s="138">
        <v>5.5555555555555554</v>
      </c>
    </row>
    <row r="44" spans="1:2" x14ac:dyDescent="0.3">
      <c r="A44" s="83" t="s">
        <v>431</v>
      </c>
      <c r="B44" s="137">
        <v>100</v>
      </c>
    </row>
    <row r="45" spans="1:2" x14ac:dyDescent="0.3">
      <c r="A45" s="83" t="s">
        <v>433</v>
      </c>
      <c r="B45" s="136">
        <v>74.149659863945587</v>
      </c>
    </row>
  </sheetData>
  <sortState xmlns:xlrd2="http://schemas.microsoft.com/office/spreadsheetml/2017/richdata2" ref="Q3:R45">
    <sortCondition ref="Q3:Q45"/>
  </sortState>
  <mergeCells count="2">
    <mergeCell ref="C1:L1"/>
    <mergeCell ref="A1:B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867CE-70DD-41D0-A0D5-3AB86C095245}">
  <sheetPr>
    <tabColor rgb="FF002060"/>
  </sheetPr>
  <dimension ref="A1:AJ299"/>
  <sheetViews>
    <sheetView showGridLines="0" showRowColHeaders="0" topLeftCell="A96" zoomScale="90" zoomScaleNormal="90" workbookViewId="0">
      <selection activeCell="AH100" sqref="AH100"/>
    </sheetView>
  </sheetViews>
  <sheetFormatPr defaultRowHeight="14.4" x14ac:dyDescent="0.3"/>
  <cols>
    <col min="1" max="1" width="13.6640625" customWidth="1"/>
    <col min="2" max="2" width="14.109375" customWidth="1"/>
    <col min="3" max="3" width="27" customWidth="1"/>
    <col min="4" max="4" width="17.33203125" customWidth="1"/>
    <col min="5" max="5" width="31.44140625" customWidth="1"/>
    <col min="6" max="6" width="12.5546875" customWidth="1"/>
    <col min="7" max="7" width="16.5546875" customWidth="1"/>
    <col min="8" max="8" width="47.109375" customWidth="1"/>
    <col min="9" max="9" width="13.6640625" customWidth="1"/>
    <col min="10" max="10" width="17.5546875" customWidth="1"/>
    <col min="11" max="11" width="10.44140625" style="30" customWidth="1"/>
    <col min="12" max="12" width="16.109375" customWidth="1"/>
    <col min="13" max="13" width="10.44140625" style="26" customWidth="1"/>
    <col min="14" max="14" width="15" customWidth="1"/>
    <col min="15" max="15" width="10.44140625" style="26" customWidth="1"/>
    <col min="16" max="16" width="16" customWidth="1"/>
    <col min="17" max="17" width="10.44140625" style="26" customWidth="1"/>
    <col min="18" max="18" width="15.109375" customWidth="1"/>
    <col min="19" max="19" width="10.44140625" style="26" customWidth="1"/>
    <col min="20" max="20" width="14.109375" customWidth="1"/>
    <col min="21" max="21" width="10.44140625" style="26" customWidth="1"/>
    <col min="22" max="22" width="14.33203125" customWidth="1"/>
    <col min="23" max="23" width="10.44140625" style="26" customWidth="1"/>
    <col min="24" max="24" width="13.109375" customWidth="1"/>
    <col min="25" max="25" width="10.44140625" style="26" customWidth="1"/>
    <col min="26" max="26" width="13.109375" customWidth="1"/>
    <col min="27" max="27" width="10.44140625" style="26" customWidth="1"/>
    <col min="28" max="28" width="27.88671875" bestFit="1" customWidth="1"/>
    <col min="29" max="29" width="45.88671875" customWidth="1"/>
    <col min="30" max="30" width="56.88671875" style="39" customWidth="1"/>
    <col min="31" max="32" width="8.6640625" hidden="1" customWidth="1"/>
    <col min="33" max="33" width="11" style="26" hidden="1" customWidth="1"/>
    <col min="34" max="34" width="10.33203125" customWidth="1"/>
    <col min="35" max="35" width="12.44140625" hidden="1" customWidth="1"/>
    <col min="36" max="36" width="11.33203125" hidden="1" customWidth="1"/>
  </cols>
  <sheetData>
    <row r="1" spans="1:36" ht="101.4" customHeight="1" x14ac:dyDescent="0.3">
      <c r="A1" s="146" t="s">
        <v>1092</v>
      </c>
      <c r="B1" s="147"/>
      <c r="C1" s="145" t="s">
        <v>1093</v>
      </c>
      <c r="D1" s="145"/>
      <c r="E1" s="145"/>
      <c r="F1" s="145"/>
      <c r="G1" s="145"/>
      <c r="H1" s="145"/>
      <c r="I1" s="145"/>
      <c r="J1" s="145"/>
      <c r="K1" s="145"/>
      <c r="L1" s="145"/>
      <c r="M1"/>
      <c r="O1"/>
      <c r="Q1"/>
      <c r="S1"/>
      <c r="U1"/>
      <c r="W1"/>
      <c r="Y1"/>
      <c r="AA1"/>
      <c r="AD1"/>
      <c r="AG1"/>
    </row>
    <row r="2" spans="1:36" x14ac:dyDescent="0.3">
      <c r="A2" s="9" t="s">
        <v>84</v>
      </c>
      <c r="B2" s="4"/>
      <c r="C2" s="9"/>
      <c r="F2" s="4"/>
      <c r="H2" s="5"/>
      <c r="I2" s="5"/>
      <c r="J2" s="5"/>
      <c r="K2" s="31"/>
      <c r="L2" s="5"/>
      <c r="M2" s="32"/>
      <c r="N2" s="5"/>
      <c r="O2" s="32"/>
      <c r="P2" s="5"/>
      <c r="Q2" s="32"/>
      <c r="R2" s="5"/>
      <c r="S2" s="32"/>
      <c r="T2" s="5"/>
      <c r="U2" s="32"/>
      <c r="V2" s="5"/>
      <c r="W2" s="32"/>
      <c r="X2" s="5"/>
      <c r="Y2" s="32"/>
      <c r="Z2" s="5"/>
      <c r="AA2" s="32"/>
      <c r="AB2" s="5"/>
      <c r="AC2" s="5"/>
      <c r="AD2" s="40"/>
    </row>
    <row r="3" spans="1:36" ht="126.75" customHeight="1" x14ac:dyDescent="0.3">
      <c r="A3" s="1" t="s">
        <v>34</v>
      </c>
      <c r="B3" s="6" t="s">
        <v>35</v>
      </c>
      <c r="C3" s="1" t="s">
        <v>271</v>
      </c>
      <c r="D3" s="2" t="s">
        <v>47</v>
      </c>
      <c r="E3" s="1" t="s">
        <v>36</v>
      </c>
      <c r="F3" s="3" t="s">
        <v>1</v>
      </c>
      <c r="G3" s="1" t="s">
        <v>361</v>
      </c>
      <c r="H3" s="1" t="s">
        <v>0</v>
      </c>
      <c r="I3" s="1" t="s">
        <v>81</v>
      </c>
      <c r="J3" s="22" t="s">
        <v>37</v>
      </c>
      <c r="K3" s="22" t="s">
        <v>437</v>
      </c>
      <c r="L3" s="23" t="s">
        <v>38</v>
      </c>
      <c r="M3" s="22" t="s">
        <v>437</v>
      </c>
      <c r="N3" s="23" t="s">
        <v>39</v>
      </c>
      <c r="O3" s="22" t="s">
        <v>437</v>
      </c>
      <c r="P3" s="23" t="s">
        <v>40</v>
      </c>
      <c r="Q3" s="22" t="s">
        <v>437</v>
      </c>
      <c r="R3" s="23" t="s">
        <v>41</v>
      </c>
      <c r="S3" s="22" t="s">
        <v>437</v>
      </c>
      <c r="T3" s="23" t="s">
        <v>42</v>
      </c>
      <c r="U3" s="22" t="s">
        <v>437</v>
      </c>
      <c r="V3" s="23" t="s">
        <v>43</v>
      </c>
      <c r="W3" s="22" t="s">
        <v>437</v>
      </c>
      <c r="X3" s="23" t="s">
        <v>44</v>
      </c>
      <c r="Y3" s="22" t="s">
        <v>437</v>
      </c>
      <c r="Z3" s="23" t="s">
        <v>45</v>
      </c>
      <c r="AA3" s="22" t="s">
        <v>437</v>
      </c>
      <c r="AB3" s="23" t="s">
        <v>71</v>
      </c>
      <c r="AC3" s="23" t="s">
        <v>72</v>
      </c>
      <c r="AD3" s="41" t="s">
        <v>46</v>
      </c>
      <c r="AE3" s="7" t="s">
        <v>76</v>
      </c>
      <c r="AF3" s="7" t="s">
        <v>77</v>
      </c>
      <c r="AG3" s="7" t="s">
        <v>78</v>
      </c>
      <c r="AH3" s="7" t="s">
        <v>898</v>
      </c>
      <c r="AI3" s="7" t="s">
        <v>967</v>
      </c>
      <c r="AJ3" s="7" t="s">
        <v>968</v>
      </c>
    </row>
    <row r="4" spans="1:36" ht="28.8" x14ac:dyDescent="0.3">
      <c r="A4" s="81" t="s">
        <v>921</v>
      </c>
      <c r="B4" s="90">
        <v>45895</v>
      </c>
      <c r="C4" t="str">
        <f>VLOOKUP(D4,'Tīmekļa vietnes'!A:B,2,0)</f>
        <v>Rīgas plānošanas reģions</v>
      </c>
      <c r="D4" t="s">
        <v>363</v>
      </c>
      <c r="E4" t="s">
        <v>971</v>
      </c>
      <c r="F4" s="79">
        <v>43872</v>
      </c>
      <c r="G4" t="s">
        <v>645</v>
      </c>
      <c r="H4" s="82" t="s">
        <v>439</v>
      </c>
      <c r="I4" s="73">
        <v>18.77534</v>
      </c>
      <c r="J4" s="74" t="s">
        <v>436</v>
      </c>
      <c r="K4" s="74">
        <v>0</v>
      </c>
      <c r="L4" s="74" t="s">
        <v>436</v>
      </c>
      <c r="M4" s="74">
        <v>0</v>
      </c>
      <c r="N4" s="74" t="s">
        <v>436</v>
      </c>
      <c r="O4" s="74">
        <v>0</v>
      </c>
      <c r="P4" s="74" t="s">
        <v>892</v>
      </c>
      <c r="Q4" s="74" t="s">
        <v>438</v>
      </c>
      <c r="R4" s="74" t="s">
        <v>436</v>
      </c>
      <c r="S4" s="74">
        <v>0</v>
      </c>
      <c r="T4" s="74" t="s">
        <v>436</v>
      </c>
      <c r="U4" s="74">
        <v>0</v>
      </c>
      <c r="V4" s="74" t="s">
        <v>436</v>
      </c>
      <c r="W4" s="74">
        <v>0</v>
      </c>
      <c r="X4" s="74" t="s">
        <v>897</v>
      </c>
      <c r="Y4" s="74" t="s">
        <v>438</v>
      </c>
      <c r="Z4" s="74" t="s">
        <v>897</v>
      </c>
      <c r="AA4" s="74" t="s">
        <v>438</v>
      </c>
      <c r="AB4" s="75" t="s">
        <v>983</v>
      </c>
      <c r="AC4" s="75"/>
      <c r="AD4" s="107" t="s">
        <v>1034</v>
      </c>
      <c r="AE4" s="72">
        <v>12</v>
      </c>
      <c r="AF4" s="72">
        <f>SUM(K4,M4,O4,Q4,S4,U4,W4,Y4,AA4)</f>
        <v>0</v>
      </c>
      <c r="AG4" s="91">
        <f t="shared" ref="AG4:AG63" si="0">ROUND(AF4/AE4*100,2)</f>
        <v>0</v>
      </c>
      <c r="AH4" s="73">
        <v>56.451612903225815</v>
      </c>
      <c r="AI4" s="73"/>
      <c r="AJ4" s="29"/>
    </row>
    <row r="5" spans="1:36" ht="28.8" x14ac:dyDescent="0.3">
      <c r="A5" s="142" t="s">
        <v>921</v>
      </c>
      <c r="B5" s="90">
        <v>45895</v>
      </c>
      <c r="C5" t="str">
        <f>VLOOKUP(D5,'Tīmekļa vietnes'!A:B,2,0)</f>
        <v>Rīgas plānošanas reģions</v>
      </c>
      <c r="D5" t="s">
        <v>363</v>
      </c>
      <c r="E5" t="s">
        <v>971</v>
      </c>
      <c r="F5" s="79">
        <v>45181</v>
      </c>
      <c r="G5" t="s">
        <v>646</v>
      </c>
      <c r="H5" s="82" t="s">
        <v>440</v>
      </c>
      <c r="I5" s="73">
        <v>18.8887</v>
      </c>
      <c r="J5" s="74" t="s">
        <v>436</v>
      </c>
      <c r="K5" s="74">
        <v>0</v>
      </c>
      <c r="L5" s="74" t="s">
        <v>436</v>
      </c>
      <c r="M5" s="74">
        <v>0</v>
      </c>
      <c r="N5" s="74" t="s">
        <v>436</v>
      </c>
      <c r="O5" s="74">
        <v>0</v>
      </c>
      <c r="P5" s="74" t="s">
        <v>892</v>
      </c>
      <c r="Q5" s="74" t="s">
        <v>438</v>
      </c>
      <c r="R5" s="74" t="s">
        <v>436</v>
      </c>
      <c r="S5" s="74">
        <v>0</v>
      </c>
      <c r="T5" s="74" t="s">
        <v>436</v>
      </c>
      <c r="U5" s="74">
        <v>0</v>
      </c>
      <c r="V5" s="74" t="s">
        <v>436</v>
      </c>
      <c r="W5" s="74">
        <v>0</v>
      </c>
      <c r="X5" s="74" t="s">
        <v>897</v>
      </c>
      <c r="Y5" s="74" t="s">
        <v>438</v>
      </c>
      <c r="Z5" s="74" t="s">
        <v>897</v>
      </c>
      <c r="AA5" s="74" t="s">
        <v>438</v>
      </c>
      <c r="AB5" s="76"/>
      <c r="AC5" s="75"/>
      <c r="AD5" s="107" t="s">
        <v>1034</v>
      </c>
      <c r="AE5" s="72">
        <v>12</v>
      </c>
      <c r="AF5" s="72">
        <f t="shared" ref="AF5:AF64" si="1">SUM(K5,M5,O5,Q5,S5,U5,W5,Y5,AA5)</f>
        <v>0</v>
      </c>
      <c r="AG5" s="91">
        <f t="shared" si="0"/>
        <v>0</v>
      </c>
      <c r="AH5" s="72"/>
      <c r="AI5" s="72"/>
    </row>
    <row r="6" spans="1:36" ht="28.8" x14ac:dyDescent="0.3">
      <c r="A6" s="142" t="s">
        <v>921</v>
      </c>
      <c r="B6" s="90">
        <v>45895</v>
      </c>
      <c r="C6" t="str">
        <f>VLOOKUP(D6,'Tīmekļa vietnes'!A:B,2,0)</f>
        <v>Rīgas plānošanas reģions</v>
      </c>
      <c r="D6" t="s">
        <v>363</v>
      </c>
      <c r="E6" t="s">
        <v>971</v>
      </c>
      <c r="F6" s="79">
        <v>42038</v>
      </c>
      <c r="G6" t="s">
        <v>647</v>
      </c>
      <c r="H6" s="82" t="s">
        <v>441</v>
      </c>
      <c r="I6" s="73">
        <v>100</v>
      </c>
      <c r="J6" s="74" t="s">
        <v>435</v>
      </c>
      <c r="K6" s="74">
        <v>2</v>
      </c>
      <c r="L6" s="74" t="s">
        <v>435</v>
      </c>
      <c r="M6" s="74">
        <v>2</v>
      </c>
      <c r="N6" s="74" t="s">
        <v>434</v>
      </c>
      <c r="O6" s="74">
        <v>1</v>
      </c>
      <c r="P6" s="74" t="s">
        <v>435</v>
      </c>
      <c r="Q6" s="74">
        <v>2</v>
      </c>
      <c r="R6" s="74" t="s">
        <v>435</v>
      </c>
      <c r="S6" s="74">
        <v>2</v>
      </c>
      <c r="T6" s="74" t="s">
        <v>435</v>
      </c>
      <c r="U6" s="74">
        <v>2</v>
      </c>
      <c r="V6" s="74" t="s">
        <v>435</v>
      </c>
      <c r="W6" s="74">
        <v>2</v>
      </c>
      <c r="X6" s="74" t="s">
        <v>897</v>
      </c>
      <c r="Y6" s="74" t="s">
        <v>438</v>
      </c>
      <c r="Z6" s="74" t="s">
        <v>897</v>
      </c>
      <c r="AA6" s="74" t="s">
        <v>438</v>
      </c>
      <c r="AB6" s="76"/>
      <c r="AC6" s="75" t="s">
        <v>979</v>
      </c>
      <c r="AD6" s="40" t="s">
        <v>922</v>
      </c>
      <c r="AE6" s="72">
        <v>14</v>
      </c>
      <c r="AF6" s="72">
        <f t="shared" si="1"/>
        <v>13</v>
      </c>
      <c r="AG6" s="91">
        <f t="shared" si="0"/>
        <v>92.86</v>
      </c>
      <c r="AH6" s="72"/>
      <c r="AI6" s="72"/>
    </row>
    <row r="7" spans="1:36" ht="28.8" x14ac:dyDescent="0.3">
      <c r="A7" s="142" t="s">
        <v>921</v>
      </c>
      <c r="B7" s="90">
        <v>45895</v>
      </c>
      <c r="C7" t="str">
        <f>VLOOKUP(D7,'Tīmekļa vietnes'!A:B,2,0)</f>
        <v>Rīgas plānošanas reģions</v>
      </c>
      <c r="D7" t="s">
        <v>363</v>
      </c>
      <c r="E7" t="s">
        <v>971</v>
      </c>
      <c r="F7" s="79">
        <v>44270</v>
      </c>
      <c r="G7" t="s">
        <v>648</v>
      </c>
      <c r="H7" s="82" t="s">
        <v>442</v>
      </c>
      <c r="I7" s="73">
        <v>100</v>
      </c>
      <c r="J7" s="74" t="s">
        <v>435</v>
      </c>
      <c r="K7" s="74">
        <v>2</v>
      </c>
      <c r="L7" s="74" t="s">
        <v>435</v>
      </c>
      <c r="M7" s="74">
        <v>2</v>
      </c>
      <c r="N7" s="74" t="s">
        <v>434</v>
      </c>
      <c r="O7" s="74">
        <v>1</v>
      </c>
      <c r="P7" s="74" t="s">
        <v>892</v>
      </c>
      <c r="Q7" s="74" t="s">
        <v>438</v>
      </c>
      <c r="R7" s="74" t="s">
        <v>435</v>
      </c>
      <c r="S7" s="74">
        <v>2</v>
      </c>
      <c r="T7" s="74" t="s">
        <v>435</v>
      </c>
      <c r="U7" s="74">
        <v>2</v>
      </c>
      <c r="V7" s="74" t="s">
        <v>435</v>
      </c>
      <c r="W7" s="74">
        <v>2</v>
      </c>
      <c r="X7" s="74" t="s">
        <v>897</v>
      </c>
      <c r="Y7" s="74" t="s">
        <v>438</v>
      </c>
      <c r="Z7" s="74" t="s">
        <v>897</v>
      </c>
      <c r="AA7" s="74" t="s">
        <v>438</v>
      </c>
      <c r="AB7" s="76"/>
      <c r="AC7" s="75" t="s">
        <v>979</v>
      </c>
      <c r="AD7" s="40" t="s">
        <v>920</v>
      </c>
      <c r="AE7" s="72">
        <v>12</v>
      </c>
      <c r="AF7" s="72">
        <f>SUM(K7,M7,O7,Q7,S7,U7,W7,Y7,AA7)</f>
        <v>11</v>
      </c>
      <c r="AG7" s="91">
        <f t="shared" si="0"/>
        <v>91.67</v>
      </c>
      <c r="AH7" s="72"/>
      <c r="AI7" s="72"/>
    </row>
    <row r="8" spans="1:36" ht="28.8" x14ac:dyDescent="0.3">
      <c r="A8" s="142" t="s">
        <v>921</v>
      </c>
      <c r="B8" s="90">
        <v>45895</v>
      </c>
      <c r="C8" t="str">
        <f>VLOOKUP(D8,'Tīmekļa vietnes'!A:B,2,0)</f>
        <v>Rīgas plānošanas reģions</v>
      </c>
      <c r="D8" t="s">
        <v>363</v>
      </c>
      <c r="E8" t="s">
        <v>971</v>
      </c>
      <c r="F8" s="79">
        <v>45287</v>
      </c>
      <c r="G8" t="s">
        <v>649</v>
      </c>
      <c r="H8" s="82" t="s">
        <v>443</v>
      </c>
      <c r="I8" s="73">
        <v>100</v>
      </c>
      <c r="J8" s="74" t="s">
        <v>435</v>
      </c>
      <c r="K8" s="74">
        <v>2</v>
      </c>
      <c r="L8" s="74" t="s">
        <v>435</v>
      </c>
      <c r="M8" s="74">
        <v>2</v>
      </c>
      <c r="N8" s="74" t="s">
        <v>434</v>
      </c>
      <c r="O8" s="74">
        <v>1</v>
      </c>
      <c r="P8" s="74" t="s">
        <v>892</v>
      </c>
      <c r="Q8" s="74" t="s">
        <v>438</v>
      </c>
      <c r="R8" s="74" t="s">
        <v>435</v>
      </c>
      <c r="S8" s="74">
        <v>2</v>
      </c>
      <c r="T8" s="74" t="s">
        <v>435</v>
      </c>
      <c r="U8" s="74">
        <v>2</v>
      </c>
      <c r="V8" s="74" t="s">
        <v>435</v>
      </c>
      <c r="W8" s="74">
        <v>2</v>
      </c>
      <c r="X8" s="74" t="s">
        <v>897</v>
      </c>
      <c r="Y8" s="74" t="s">
        <v>438</v>
      </c>
      <c r="Z8" s="74" t="s">
        <v>897</v>
      </c>
      <c r="AA8" s="74" t="s">
        <v>438</v>
      </c>
      <c r="AB8" s="76"/>
      <c r="AC8" s="75" t="s">
        <v>979</v>
      </c>
      <c r="AD8" s="86" t="s">
        <v>974</v>
      </c>
      <c r="AE8" s="72">
        <v>12</v>
      </c>
      <c r="AF8" s="72">
        <f t="shared" si="1"/>
        <v>11</v>
      </c>
      <c r="AG8" s="91">
        <f t="shared" si="0"/>
        <v>91.67</v>
      </c>
      <c r="AH8" s="72"/>
      <c r="AI8" s="72"/>
    </row>
    <row r="9" spans="1:36" ht="28.8" x14ac:dyDescent="0.3">
      <c r="A9" s="81" t="s">
        <v>895</v>
      </c>
      <c r="B9" s="90">
        <v>45890</v>
      </c>
      <c r="C9" t="str">
        <f>VLOOKUP(D9,'Tīmekļa vietnes'!A:B,2,0)</f>
        <v>Zemgales plānošanas reģions</v>
      </c>
      <c r="D9" t="s">
        <v>364</v>
      </c>
      <c r="E9" t="s">
        <v>48</v>
      </c>
      <c r="F9" s="79">
        <v>41968</v>
      </c>
      <c r="G9" t="s">
        <v>650</v>
      </c>
      <c r="H9" s="82" t="s">
        <v>444</v>
      </c>
      <c r="I9" s="73">
        <v>100</v>
      </c>
      <c r="J9" s="74" t="s">
        <v>435</v>
      </c>
      <c r="K9" s="74">
        <v>2</v>
      </c>
      <c r="L9" s="74" t="s">
        <v>435</v>
      </c>
      <c r="M9" s="74">
        <v>2</v>
      </c>
      <c r="N9" s="74" t="s">
        <v>436</v>
      </c>
      <c r="O9" s="74">
        <v>0</v>
      </c>
      <c r="P9" s="74" t="s">
        <v>892</v>
      </c>
      <c r="Q9" s="74" t="s">
        <v>438</v>
      </c>
      <c r="R9" s="74" t="s">
        <v>435</v>
      </c>
      <c r="S9" s="74">
        <v>2</v>
      </c>
      <c r="T9" s="74" t="s">
        <v>435</v>
      </c>
      <c r="U9" s="74">
        <v>2</v>
      </c>
      <c r="V9" s="74" t="s">
        <v>436</v>
      </c>
      <c r="W9" s="74">
        <v>0</v>
      </c>
      <c r="X9" s="74" t="s">
        <v>897</v>
      </c>
      <c r="Y9" s="74" t="s">
        <v>438</v>
      </c>
      <c r="Z9" s="74" t="s">
        <v>897</v>
      </c>
      <c r="AA9" s="74" t="s">
        <v>438</v>
      </c>
      <c r="AB9" s="75" t="s">
        <v>983</v>
      </c>
      <c r="AC9" s="77" t="s">
        <v>162</v>
      </c>
      <c r="AD9" s="100" t="s">
        <v>994</v>
      </c>
      <c r="AE9" s="72">
        <v>12</v>
      </c>
      <c r="AF9" s="72">
        <f t="shared" si="1"/>
        <v>8</v>
      </c>
      <c r="AG9" s="91">
        <f t="shared" si="0"/>
        <v>66.67</v>
      </c>
      <c r="AH9" s="73">
        <v>71.428571428571431</v>
      </c>
      <c r="AI9" s="73">
        <v>68.3333333333333</v>
      </c>
      <c r="AJ9" s="29">
        <v>57.5</v>
      </c>
    </row>
    <row r="10" spans="1:36" ht="28.8" x14ac:dyDescent="0.3">
      <c r="A10" s="142" t="s">
        <v>895</v>
      </c>
      <c r="B10" s="90">
        <v>45890</v>
      </c>
      <c r="C10" t="str">
        <f>VLOOKUP(D10,'Tīmekļa vietnes'!A:B,2,0)</f>
        <v>Zemgales plānošanas reģions</v>
      </c>
      <c r="D10" t="s">
        <v>364</v>
      </c>
      <c r="E10" t="s">
        <v>48</v>
      </c>
      <c r="F10" s="79">
        <v>41968</v>
      </c>
      <c r="G10" t="s">
        <v>651</v>
      </c>
      <c r="H10" s="82" t="s">
        <v>445</v>
      </c>
      <c r="I10" s="73">
        <v>100</v>
      </c>
      <c r="J10" s="74" t="s">
        <v>435</v>
      </c>
      <c r="K10" s="74">
        <v>2</v>
      </c>
      <c r="L10" s="74" t="s">
        <v>435</v>
      </c>
      <c r="M10" s="74">
        <v>2</v>
      </c>
      <c r="N10" s="74" t="s">
        <v>436</v>
      </c>
      <c r="O10" s="74">
        <v>0</v>
      </c>
      <c r="P10" s="74" t="s">
        <v>892</v>
      </c>
      <c r="Q10" s="74" t="s">
        <v>438</v>
      </c>
      <c r="R10" s="74" t="s">
        <v>435</v>
      </c>
      <c r="S10" s="74">
        <v>2</v>
      </c>
      <c r="T10" s="74" t="s">
        <v>435</v>
      </c>
      <c r="U10" s="74">
        <v>2</v>
      </c>
      <c r="V10" s="74" t="s">
        <v>436</v>
      </c>
      <c r="W10" s="74">
        <v>0</v>
      </c>
      <c r="X10" s="74" t="s">
        <v>897</v>
      </c>
      <c r="Y10" s="74" t="s">
        <v>438</v>
      </c>
      <c r="Z10" s="74" t="s">
        <v>897</v>
      </c>
      <c r="AA10" s="74" t="s">
        <v>438</v>
      </c>
      <c r="AB10" s="76"/>
      <c r="AC10" s="77" t="s">
        <v>162</v>
      </c>
      <c r="AD10" s="40"/>
      <c r="AE10" s="72">
        <v>12</v>
      </c>
      <c r="AF10" s="72">
        <f t="shared" si="1"/>
        <v>8</v>
      </c>
      <c r="AG10" s="91">
        <f t="shared" si="0"/>
        <v>66.67</v>
      </c>
      <c r="AH10" s="72"/>
      <c r="AI10" s="72"/>
    </row>
    <row r="11" spans="1:36" ht="28.8" x14ac:dyDescent="0.3">
      <c r="A11" s="142" t="s">
        <v>895</v>
      </c>
      <c r="B11" s="90">
        <v>45890</v>
      </c>
      <c r="C11" t="str">
        <f>VLOOKUP(D11,'Tīmekļa vietnes'!A:B,2,0)</f>
        <v>Zemgales plānošanas reģions</v>
      </c>
      <c r="D11" t="s">
        <v>364</v>
      </c>
      <c r="E11" t="s">
        <v>48</v>
      </c>
      <c r="F11" s="79">
        <v>44788</v>
      </c>
      <c r="G11" t="s">
        <v>652</v>
      </c>
      <c r="H11" s="82" t="s">
        <v>446</v>
      </c>
      <c r="I11" s="73">
        <v>100</v>
      </c>
      <c r="J11" s="74" t="s">
        <v>435</v>
      </c>
      <c r="K11" s="74">
        <v>2</v>
      </c>
      <c r="L11" s="74" t="s">
        <v>435</v>
      </c>
      <c r="M11" s="74">
        <v>2</v>
      </c>
      <c r="N11" s="74" t="s">
        <v>436</v>
      </c>
      <c r="O11" s="74">
        <v>0</v>
      </c>
      <c r="P11" s="74" t="s">
        <v>892</v>
      </c>
      <c r="Q11" s="74" t="s">
        <v>438</v>
      </c>
      <c r="R11" s="74" t="s">
        <v>435</v>
      </c>
      <c r="S11" s="74">
        <v>2</v>
      </c>
      <c r="T11" s="74" t="s">
        <v>435</v>
      </c>
      <c r="U11" s="74">
        <v>2</v>
      </c>
      <c r="V11" s="74" t="s">
        <v>436</v>
      </c>
      <c r="W11" s="74">
        <v>0</v>
      </c>
      <c r="X11" s="74" t="s">
        <v>897</v>
      </c>
      <c r="Y11" s="74" t="s">
        <v>438</v>
      </c>
      <c r="Z11" s="74" t="s">
        <v>897</v>
      </c>
      <c r="AA11" s="74" t="s">
        <v>438</v>
      </c>
      <c r="AB11" s="76"/>
      <c r="AC11" s="77" t="s">
        <v>162</v>
      </c>
      <c r="AD11" s="40"/>
      <c r="AE11" s="72">
        <v>12</v>
      </c>
      <c r="AF11" s="72">
        <f t="shared" si="1"/>
        <v>8</v>
      </c>
      <c r="AG11" s="91">
        <f t="shared" si="0"/>
        <v>66.67</v>
      </c>
      <c r="AH11" s="72"/>
      <c r="AI11" s="72"/>
    </row>
    <row r="12" spans="1:36" ht="28.8" x14ac:dyDescent="0.3">
      <c r="A12" s="142" t="s">
        <v>895</v>
      </c>
      <c r="B12" s="90">
        <v>45890</v>
      </c>
      <c r="C12" t="str">
        <f>VLOOKUP(D12,'Tīmekļa vietnes'!A:B,2,0)</f>
        <v>Zemgales plānošanas reģions</v>
      </c>
      <c r="D12" t="s">
        <v>364</v>
      </c>
      <c r="E12" t="s">
        <v>48</v>
      </c>
      <c r="F12" s="79">
        <v>43097</v>
      </c>
      <c r="G12" t="s">
        <v>653</v>
      </c>
      <c r="H12" s="82" t="s">
        <v>995</v>
      </c>
      <c r="I12" s="73">
        <v>71.042370000000005</v>
      </c>
      <c r="J12" s="74" t="s">
        <v>435</v>
      </c>
      <c r="K12" s="74">
        <v>2</v>
      </c>
      <c r="L12" s="74" t="s">
        <v>435</v>
      </c>
      <c r="M12" s="74">
        <v>2</v>
      </c>
      <c r="N12" s="74" t="s">
        <v>436</v>
      </c>
      <c r="O12" s="74">
        <v>0</v>
      </c>
      <c r="P12" s="74" t="s">
        <v>892</v>
      </c>
      <c r="Q12" s="74" t="s">
        <v>438</v>
      </c>
      <c r="R12" s="74" t="s">
        <v>435</v>
      </c>
      <c r="S12" s="74">
        <v>2</v>
      </c>
      <c r="T12" s="74" t="s">
        <v>435</v>
      </c>
      <c r="U12" s="74">
        <v>2</v>
      </c>
      <c r="V12" s="74" t="s">
        <v>436</v>
      </c>
      <c r="W12" s="74">
        <v>0</v>
      </c>
      <c r="X12" s="74" t="s">
        <v>897</v>
      </c>
      <c r="Y12" s="74" t="s">
        <v>438</v>
      </c>
      <c r="Z12" s="74" t="s">
        <v>897</v>
      </c>
      <c r="AA12" s="74" t="s">
        <v>438</v>
      </c>
      <c r="AB12" s="76"/>
      <c r="AC12" s="77" t="s">
        <v>162</v>
      </c>
      <c r="AD12" s="100" t="s">
        <v>996</v>
      </c>
      <c r="AE12" s="72">
        <v>12</v>
      </c>
      <c r="AF12" s="72">
        <f t="shared" si="1"/>
        <v>8</v>
      </c>
      <c r="AG12" s="91">
        <f t="shared" si="0"/>
        <v>66.67</v>
      </c>
      <c r="AH12" s="72"/>
      <c r="AI12" s="72"/>
    </row>
    <row r="13" spans="1:36" ht="28.8" x14ac:dyDescent="0.3">
      <c r="A13" s="142" t="s">
        <v>895</v>
      </c>
      <c r="B13" s="90">
        <v>45890</v>
      </c>
      <c r="C13" t="str">
        <f>VLOOKUP(D13,'Tīmekļa vietnes'!A:B,2,0)</f>
        <v>Zemgales plānošanas reģions</v>
      </c>
      <c r="D13" t="s">
        <v>364</v>
      </c>
      <c r="E13" t="s">
        <v>48</v>
      </c>
      <c r="F13" s="79">
        <v>43445</v>
      </c>
      <c r="G13" t="s">
        <v>654</v>
      </c>
      <c r="H13" s="82" t="s">
        <v>447</v>
      </c>
      <c r="I13" s="73">
        <v>100</v>
      </c>
      <c r="J13" s="74" t="s">
        <v>435</v>
      </c>
      <c r="K13" s="74">
        <v>2</v>
      </c>
      <c r="L13" s="74" t="s">
        <v>435</v>
      </c>
      <c r="M13" s="74">
        <v>2</v>
      </c>
      <c r="N13" s="74" t="s">
        <v>436</v>
      </c>
      <c r="O13" s="74">
        <v>0</v>
      </c>
      <c r="P13" s="74" t="s">
        <v>892</v>
      </c>
      <c r="Q13" s="74" t="s">
        <v>438</v>
      </c>
      <c r="R13" s="74" t="s">
        <v>435</v>
      </c>
      <c r="S13" s="74">
        <v>2</v>
      </c>
      <c r="T13" s="74" t="s">
        <v>435</v>
      </c>
      <c r="U13" s="74">
        <v>2</v>
      </c>
      <c r="V13" s="74" t="s">
        <v>434</v>
      </c>
      <c r="W13" s="74">
        <v>1</v>
      </c>
      <c r="X13" s="74" t="s">
        <v>897</v>
      </c>
      <c r="Y13" s="74" t="s">
        <v>438</v>
      </c>
      <c r="Z13" s="74" t="s">
        <v>897</v>
      </c>
      <c r="AA13" s="74" t="s">
        <v>438</v>
      </c>
      <c r="AB13" s="76"/>
      <c r="AC13" s="77" t="s">
        <v>162</v>
      </c>
      <c r="AD13" s="100" t="s">
        <v>997</v>
      </c>
      <c r="AE13" s="72">
        <v>12</v>
      </c>
      <c r="AF13" s="72">
        <f t="shared" si="1"/>
        <v>9</v>
      </c>
      <c r="AG13" s="91">
        <f t="shared" si="0"/>
        <v>75</v>
      </c>
      <c r="AH13" s="72"/>
      <c r="AI13" s="72"/>
    </row>
    <row r="14" spans="1:36" ht="115.2" x14ac:dyDescent="0.3">
      <c r="A14" s="142" t="s">
        <v>895</v>
      </c>
      <c r="B14" s="90">
        <v>45890</v>
      </c>
      <c r="C14" t="str">
        <f>VLOOKUP(D14,'Tīmekļa vietnes'!A:B,2,0)</f>
        <v>Zemgales plānošanas reģions</v>
      </c>
      <c r="D14" t="s">
        <v>364</v>
      </c>
      <c r="E14" t="s">
        <v>48</v>
      </c>
      <c r="F14" s="79">
        <v>44407</v>
      </c>
      <c r="G14" s="99" t="s">
        <v>655</v>
      </c>
      <c r="H14" s="82" t="s">
        <v>998</v>
      </c>
      <c r="I14" s="73">
        <v>100</v>
      </c>
      <c r="J14" s="74" t="s">
        <v>435</v>
      </c>
      <c r="K14" s="74">
        <v>2</v>
      </c>
      <c r="L14" s="74" t="s">
        <v>435</v>
      </c>
      <c r="M14" s="74">
        <v>2</v>
      </c>
      <c r="N14" s="74" t="s">
        <v>436</v>
      </c>
      <c r="O14" s="74">
        <v>0</v>
      </c>
      <c r="P14" s="74" t="s">
        <v>892</v>
      </c>
      <c r="Q14" s="74" t="s">
        <v>438</v>
      </c>
      <c r="R14" s="74" t="s">
        <v>435</v>
      </c>
      <c r="S14" s="74">
        <v>2</v>
      </c>
      <c r="T14" s="74" t="s">
        <v>435</v>
      </c>
      <c r="U14" s="74">
        <v>2</v>
      </c>
      <c r="V14" s="74" t="s">
        <v>435</v>
      </c>
      <c r="W14" s="74">
        <v>2</v>
      </c>
      <c r="X14" s="74" t="s">
        <v>897</v>
      </c>
      <c r="Y14" s="74" t="s">
        <v>438</v>
      </c>
      <c r="Z14" s="74" t="s">
        <v>897</v>
      </c>
      <c r="AA14" s="74" t="s">
        <v>438</v>
      </c>
      <c r="AB14" s="76"/>
      <c r="AC14" s="77" t="s">
        <v>162</v>
      </c>
      <c r="AD14" s="100" t="s">
        <v>999</v>
      </c>
      <c r="AE14" s="72">
        <v>12</v>
      </c>
      <c r="AF14" s="72">
        <f t="shared" si="1"/>
        <v>10</v>
      </c>
      <c r="AG14" s="91">
        <f t="shared" si="0"/>
        <v>83.33</v>
      </c>
      <c r="AH14" s="72"/>
      <c r="AI14" s="72"/>
    </row>
    <row r="15" spans="1:36" ht="28.8" x14ac:dyDescent="0.3">
      <c r="A15" s="142" t="s">
        <v>895</v>
      </c>
      <c r="B15" s="90">
        <v>45890</v>
      </c>
      <c r="C15" t="str">
        <f>VLOOKUP(D15,'Tīmekļa vietnes'!A:B,2,0)</f>
        <v>Zemgales plānošanas reģions</v>
      </c>
      <c r="D15" t="s">
        <v>364</v>
      </c>
      <c r="E15" t="s">
        <v>48</v>
      </c>
      <c r="F15" s="79">
        <v>45155</v>
      </c>
      <c r="G15" t="s">
        <v>657</v>
      </c>
      <c r="H15" s="82" t="s">
        <v>448</v>
      </c>
      <c r="I15" s="73">
        <v>1.1898299999999999</v>
      </c>
      <c r="J15" s="74" t="s">
        <v>435</v>
      </c>
      <c r="K15" s="74">
        <v>2</v>
      </c>
      <c r="L15" s="74" t="s">
        <v>434</v>
      </c>
      <c r="M15" s="74">
        <v>1</v>
      </c>
      <c r="N15" s="74" t="s">
        <v>436</v>
      </c>
      <c r="O15" s="74">
        <v>0</v>
      </c>
      <c r="P15" s="74" t="s">
        <v>892</v>
      </c>
      <c r="Q15" s="74" t="s">
        <v>438</v>
      </c>
      <c r="R15" s="74" t="s">
        <v>435</v>
      </c>
      <c r="S15" s="74">
        <v>2</v>
      </c>
      <c r="T15" s="74" t="s">
        <v>435</v>
      </c>
      <c r="U15" s="74">
        <v>2</v>
      </c>
      <c r="V15" s="74" t="s">
        <v>435</v>
      </c>
      <c r="W15" s="74">
        <v>2</v>
      </c>
      <c r="X15" s="74" t="s">
        <v>897</v>
      </c>
      <c r="Y15" s="74" t="s">
        <v>438</v>
      </c>
      <c r="Z15" s="74" t="s">
        <v>897</v>
      </c>
      <c r="AA15" s="74" t="s">
        <v>438</v>
      </c>
      <c r="AB15" s="76"/>
      <c r="AC15" s="77" t="s">
        <v>162</v>
      </c>
      <c r="AD15" s="100" t="s">
        <v>1000</v>
      </c>
      <c r="AE15" s="72">
        <v>12</v>
      </c>
      <c r="AF15" s="72">
        <f t="shared" si="1"/>
        <v>9</v>
      </c>
      <c r="AG15" s="91">
        <f t="shared" si="0"/>
        <v>75</v>
      </c>
      <c r="AH15" s="72"/>
      <c r="AI15" s="72"/>
    </row>
    <row r="16" spans="1:36" x14ac:dyDescent="0.3">
      <c r="A16" s="142" t="s">
        <v>895</v>
      </c>
      <c r="B16" s="90">
        <v>45891</v>
      </c>
      <c r="C16" t="str">
        <f>VLOOKUP(D16,'Tīmekļa vietnes'!A:B,2,0)</f>
        <v>Zemgales plānošanas reģions</v>
      </c>
      <c r="D16" t="s">
        <v>364</v>
      </c>
      <c r="E16" t="s">
        <v>48</v>
      </c>
      <c r="F16" s="79">
        <v>45548</v>
      </c>
      <c r="G16" t="s">
        <v>1004</v>
      </c>
      <c r="H16" s="82" t="s">
        <v>1003</v>
      </c>
      <c r="I16" s="73">
        <v>5.3250000000000006E-2</v>
      </c>
      <c r="J16" s="74" t="s">
        <v>892</v>
      </c>
      <c r="K16" s="74" t="s">
        <v>438</v>
      </c>
      <c r="L16" s="74" t="s">
        <v>892</v>
      </c>
      <c r="M16" s="74" t="s">
        <v>438</v>
      </c>
      <c r="N16" s="74" t="s">
        <v>892</v>
      </c>
      <c r="O16" s="74" t="s">
        <v>438</v>
      </c>
      <c r="P16" s="74" t="s">
        <v>892</v>
      </c>
      <c r="Q16" s="74" t="s">
        <v>438</v>
      </c>
      <c r="R16" s="74" t="s">
        <v>892</v>
      </c>
      <c r="S16" s="74" t="s">
        <v>438</v>
      </c>
      <c r="T16" s="74" t="s">
        <v>892</v>
      </c>
      <c r="U16" s="74" t="s">
        <v>438</v>
      </c>
      <c r="V16" s="74" t="s">
        <v>892</v>
      </c>
      <c r="W16" s="74" t="s">
        <v>438</v>
      </c>
      <c r="X16" s="74" t="s">
        <v>897</v>
      </c>
      <c r="Y16" s="74" t="s">
        <v>438</v>
      </c>
      <c r="Z16" s="74" t="s">
        <v>897</v>
      </c>
      <c r="AA16" s="74" t="s">
        <v>438</v>
      </c>
      <c r="AB16" s="76"/>
      <c r="AC16" s="77"/>
      <c r="AD16" s="100"/>
      <c r="AE16" s="103" t="s">
        <v>438</v>
      </c>
      <c r="AF16" s="103" t="s">
        <v>438</v>
      </c>
      <c r="AG16" s="103" t="s">
        <v>438</v>
      </c>
      <c r="AH16" s="72"/>
      <c r="AI16" s="72"/>
    </row>
    <row r="17" spans="1:36" ht="28.8" x14ac:dyDescent="0.3">
      <c r="A17" s="81" t="s">
        <v>918</v>
      </c>
      <c r="B17" s="90">
        <v>45863</v>
      </c>
      <c r="C17" t="str">
        <f>VLOOKUP(D17,'Tīmekļa vietnes'!A:B,2,0)</f>
        <v>Vidzemes plānošanas reģions</v>
      </c>
      <c r="D17" t="s">
        <v>365</v>
      </c>
      <c r="E17" t="s">
        <v>366</v>
      </c>
      <c r="F17" s="79">
        <v>42129</v>
      </c>
      <c r="G17" t="s">
        <v>658</v>
      </c>
      <c r="H17" s="82" t="s">
        <v>449</v>
      </c>
      <c r="I17" s="73">
        <v>4.5454499999999998</v>
      </c>
      <c r="J17" s="74" t="s">
        <v>435</v>
      </c>
      <c r="K17" s="74">
        <v>2</v>
      </c>
      <c r="L17" s="74" t="s">
        <v>435</v>
      </c>
      <c r="M17" s="74">
        <v>2</v>
      </c>
      <c r="N17" s="74" t="s">
        <v>435</v>
      </c>
      <c r="O17" s="74">
        <v>2</v>
      </c>
      <c r="P17" s="74" t="s">
        <v>892</v>
      </c>
      <c r="Q17" s="74" t="s">
        <v>438</v>
      </c>
      <c r="R17" s="74" t="s">
        <v>435</v>
      </c>
      <c r="S17" s="74">
        <v>2</v>
      </c>
      <c r="T17" s="74" t="s">
        <v>435</v>
      </c>
      <c r="U17" s="74">
        <v>2</v>
      </c>
      <c r="V17" s="74" t="s">
        <v>435</v>
      </c>
      <c r="W17" s="74">
        <v>2</v>
      </c>
      <c r="X17" s="74" t="s">
        <v>897</v>
      </c>
      <c r="Y17" s="74" t="s">
        <v>438</v>
      </c>
      <c r="Z17" s="74" t="s">
        <v>897</v>
      </c>
      <c r="AA17" s="74" t="s">
        <v>438</v>
      </c>
      <c r="AB17" s="75" t="s">
        <v>977</v>
      </c>
      <c r="AC17" s="76"/>
      <c r="AD17" s="40" t="s">
        <v>919</v>
      </c>
      <c r="AE17" s="72">
        <v>12</v>
      </c>
      <c r="AF17" s="72">
        <f t="shared" si="1"/>
        <v>12</v>
      </c>
      <c r="AG17" s="91">
        <f t="shared" si="0"/>
        <v>100</v>
      </c>
      <c r="AH17" s="73">
        <v>100</v>
      </c>
      <c r="AI17" s="73"/>
      <c r="AJ17" s="29"/>
    </row>
    <row r="18" spans="1:36" ht="28.8" x14ac:dyDescent="0.3">
      <c r="A18" s="142" t="s">
        <v>918</v>
      </c>
      <c r="B18" s="90">
        <v>45863</v>
      </c>
      <c r="C18" t="str">
        <f>VLOOKUP(D18,'Tīmekļa vietnes'!A:B,2,0)</f>
        <v>Vidzemes plānošanas reģions</v>
      </c>
      <c r="D18" t="s">
        <v>365</v>
      </c>
      <c r="E18" t="s">
        <v>366</v>
      </c>
      <c r="F18" s="79">
        <v>41990</v>
      </c>
      <c r="G18" t="s">
        <v>659</v>
      </c>
      <c r="H18" s="82" t="s">
        <v>450</v>
      </c>
      <c r="I18" s="73">
        <v>81.918859999999995</v>
      </c>
      <c r="J18" s="74" t="s">
        <v>435</v>
      </c>
      <c r="K18" s="74">
        <v>2</v>
      </c>
      <c r="L18" s="74" t="s">
        <v>435</v>
      </c>
      <c r="M18" s="74">
        <v>2</v>
      </c>
      <c r="N18" s="74" t="s">
        <v>435</v>
      </c>
      <c r="O18" s="74">
        <v>2</v>
      </c>
      <c r="P18" s="74" t="s">
        <v>892</v>
      </c>
      <c r="Q18" s="74" t="s">
        <v>438</v>
      </c>
      <c r="R18" s="74" t="s">
        <v>435</v>
      </c>
      <c r="S18" s="74">
        <v>2</v>
      </c>
      <c r="T18" s="74" t="s">
        <v>435</v>
      </c>
      <c r="U18" s="74">
        <v>2</v>
      </c>
      <c r="V18" s="74" t="s">
        <v>435</v>
      </c>
      <c r="W18" s="74">
        <v>2</v>
      </c>
      <c r="X18" s="74" t="s">
        <v>897</v>
      </c>
      <c r="Y18" s="74" t="s">
        <v>438</v>
      </c>
      <c r="Z18" s="74" t="s">
        <v>897</v>
      </c>
      <c r="AA18" s="74" t="s">
        <v>438</v>
      </c>
      <c r="AB18" s="76"/>
      <c r="AC18" s="76"/>
      <c r="AD18" s="40" t="s">
        <v>919</v>
      </c>
      <c r="AE18" s="72">
        <v>12</v>
      </c>
      <c r="AF18" s="72">
        <f t="shared" si="1"/>
        <v>12</v>
      </c>
      <c r="AG18" s="91">
        <f t="shared" si="0"/>
        <v>100</v>
      </c>
      <c r="AH18" s="72"/>
      <c r="AI18" s="72"/>
    </row>
    <row r="19" spans="1:36" x14ac:dyDescent="0.3">
      <c r="A19" s="142" t="s">
        <v>918</v>
      </c>
      <c r="B19" s="90">
        <v>45863</v>
      </c>
      <c r="C19" t="str">
        <f>VLOOKUP(D19,'Tīmekļa vietnes'!A:B,2,0)</f>
        <v>Vidzemes plānošanas reģions</v>
      </c>
      <c r="D19" t="s">
        <v>365</v>
      </c>
      <c r="E19" t="s">
        <v>366</v>
      </c>
      <c r="F19" s="79">
        <v>42843</v>
      </c>
      <c r="G19" t="s">
        <v>660</v>
      </c>
      <c r="H19" s="82" t="s">
        <v>451</v>
      </c>
      <c r="I19" s="73">
        <v>100</v>
      </c>
      <c r="J19" s="74" t="s">
        <v>435</v>
      </c>
      <c r="K19" s="74">
        <v>2</v>
      </c>
      <c r="L19" s="74" t="s">
        <v>435</v>
      </c>
      <c r="M19" s="74">
        <v>2</v>
      </c>
      <c r="N19" s="74" t="s">
        <v>435</v>
      </c>
      <c r="O19" s="74">
        <v>2</v>
      </c>
      <c r="P19" s="74" t="s">
        <v>892</v>
      </c>
      <c r="Q19" s="74" t="s">
        <v>438</v>
      </c>
      <c r="R19" s="74" t="s">
        <v>435</v>
      </c>
      <c r="S19" s="74">
        <v>2</v>
      </c>
      <c r="T19" s="74" t="s">
        <v>435</v>
      </c>
      <c r="U19" s="74">
        <v>2</v>
      </c>
      <c r="V19" s="74" t="s">
        <v>435</v>
      </c>
      <c r="W19" s="74">
        <v>2</v>
      </c>
      <c r="X19" s="74" t="s">
        <v>897</v>
      </c>
      <c r="Y19" s="74" t="s">
        <v>438</v>
      </c>
      <c r="Z19" s="74" t="s">
        <v>897</v>
      </c>
      <c r="AA19" s="74" t="s">
        <v>438</v>
      </c>
      <c r="AB19" s="76"/>
      <c r="AC19" s="76"/>
      <c r="AD19" s="40" t="s">
        <v>919</v>
      </c>
      <c r="AE19" s="72">
        <v>12</v>
      </c>
      <c r="AF19" s="72">
        <f t="shared" si="1"/>
        <v>12</v>
      </c>
      <c r="AG19" s="91">
        <f t="shared" si="0"/>
        <v>100</v>
      </c>
      <c r="AH19" s="72"/>
      <c r="AI19" s="72"/>
    </row>
    <row r="20" spans="1:36" ht="28.8" x14ac:dyDescent="0.3">
      <c r="A20" s="142" t="s">
        <v>918</v>
      </c>
      <c r="B20" s="90">
        <v>45863</v>
      </c>
      <c r="C20" t="str">
        <f>VLOOKUP(D20,'Tīmekļa vietnes'!A:B,2,0)</f>
        <v>Vidzemes plānošanas reģions</v>
      </c>
      <c r="D20" t="s">
        <v>365</v>
      </c>
      <c r="E20" t="s">
        <v>366</v>
      </c>
      <c r="F20" s="79">
        <v>45275</v>
      </c>
      <c r="G20" t="s">
        <v>661</v>
      </c>
      <c r="H20" s="82" t="s">
        <v>452</v>
      </c>
      <c r="I20" s="73">
        <v>100</v>
      </c>
      <c r="J20" s="74" t="s">
        <v>435</v>
      </c>
      <c r="K20" s="74">
        <v>2</v>
      </c>
      <c r="L20" s="74" t="s">
        <v>435</v>
      </c>
      <c r="M20" s="74">
        <v>2</v>
      </c>
      <c r="N20" s="74" t="s">
        <v>435</v>
      </c>
      <c r="O20" s="74">
        <v>2</v>
      </c>
      <c r="P20" s="74" t="s">
        <v>892</v>
      </c>
      <c r="Q20" s="74" t="s">
        <v>438</v>
      </c>
      <c r="R20" s="74" t="s">
        <v>435</v>
      </c>
      <c r="S20" s="74">
        <v>2</v>
      </c>
      <c r="T20" s="74" t="s">
        <v>435</v>
      </c>
      <c r="U20" s="74">
        <v>2</v>
      </c>
      <c r="V20" s="74" t="s">
        <v>435</v>
      </c>
      <c r="W20" s="74">
        <v>2</v>
      </c>
      <c r="X20" s="74" t="s">
        <v>897</v>
      </c>
      <c r="Y20" s="74" t="s">
        <v>438</v>
      </c>
      <c r="Z20" s="74" t="s">
        <v>897</v>
      </c>
      <c r="AA20" s="74" t="s">
        <v>438</v>
      </c>
      <c r="AB20" s="76"/>
      <c r="AC20" s="76"/>
      <c r="AD20" s="40" t="s">
        <v>919</v>
      </c>
      <c r="AE20" s="72">
        <v>12</v>
      </c>
      <c r="AF20" s="72">
        <f t="shared" si="1"/>
        <v>12</v>
      </c>
      <c r="AG20" s="91">
        <f t="shared" si="0"/>
        <v>100</v>
      </c>
      <c r="AH20" s="72"/>
      <c r="AI20" s="72"/>
    </row>
    <row r="21" spans="1:36" x14ac:dyDescent="0.3">
      <c r="A21" s="142" t="s">
        <v>918</v>
      </c>
      <c r="B21" s="90">
        <v>45863</v>
      </c>
      <c r="C21" t="str">
        <f>VLOOKUP(D21,'Tīmekļa vietnes'!A:B,2,0)</f>
        <v>Vidzemes plānošanas reģions</v>
      </c>
      <c r="D21" t="s">
        <v>365</v>
      </c>
      <c r="E21" t="s">
        <v>366</v>
      </c>
      <c r="F21" s="79">
        <v>45385</v>
      </c>
      <c r="G21" t="s">
        <v>662</v>
      </c>
      <c r="H21" s="82" t="s">
        <v>453</v>
      </c>
      <c r="I21" s="73">
        <v>100</v>
      </c>
      <c r="J21" s="74" t="s">
        <v>435</v>
      </c>
      <c r="K21" s="74">
        <v>2</v>
      </c>
      <c r="L21" s="74" t="s">
        <v>435</v>
      </c>
      <c r="M21" s="74">
        <v>2</v>
      </c>
      <c r="N21" s="74" t="s">
        <v>435</v>
      </c>
      <c r="O21" s="74">
        <v>2</v>
      </c>
      <c r="P21" s="74" t="s">
        <v>892</v>
      </c>
      <c r="Q21" s="74" t="s">
        <v>438</v>
      </c>
      <c r="R21" s="74" t="s">
        <v>435</v>
      </c>
      <c r="S21" s="74">
        <v>2</v>
      </c>
      <c r="T21" s="74" t="s">
        <v>435</v>
      </c>
      <c r="U21" s="74">
        <v>2</v>
      </c>
      <c r="V21" s="74" t="s">
        <v>435</v>
      </c>
      <c r="W21" s="74">
        <v>2</v>
      </c>
      <c r="X21" s="74" t="s">
        <v>897</v>
      </c>
      <c r="Y21" s="74" t="s">
        <v>438</v>
      </c>
      <c r="Z21" s="74" t="s">
        <v>897</v>
      </c>
      <c r="AA21" s="74" t="s">
        <v>438</v>
      </c>
      <c r="AB21" s="76"/>
      <c r="AC21" s="76"/>
      <c r="AD21" s="40" t="s">
        <v>919</v>
      </c>
      <c r="AE21" s="72">
        <v>12</v>
      </c>
      <c r="AF21" s="72">
        <f t="shared" si="1"/>
        <v>12</v>
      </c>
      <c r="AG21" s="91">
        <f t="shared" si="0"/>
        <v>100</v>
      </c>
      <c r="AH21" s="72"/>
      <c r="AI21" s="72"/>
    </row>
    <row r="22" spans="1:36" ht="28.8" x14ac:dyDescent="0.3">
      <c r="A22" s="142" t="s">
        <v>918</v>
      </c>
      <c r="B22" s="90">
        <v>45863</v>
      </c>
      <c r="C22" t="str">
        <f>VLOOKUP(D22,'Tīmekļa vietnes'!A:B,2,0)</f>
        <v>Vidzemes plānošanas reģions</v>
      </c>
      <c r="D22" t="s">
        <v>365</v>
      </c>
      <c r="E22" t="s">
        <v>366</v>
      </c>
      <c r="F22" s="79">
        <v>45488</v>
      </c>
      <c r="G22" t="s">
        <v>670</v>
      </c>
      <c r="H22" s="82" t="s">
        <v>5</v>
      </c>
      <c r="I22" s="102">
        <v>3.1312000000000002</v>
      </c>
      <c r="J22" s="74" t="s">
        <v>435</v>
      </c>
      <c r="K22" s="74">
        <v>2</v>
      </c>
      <c r="L22" s="74" t="s">
        <v>435</v>
      </c>
      <c r="M22" s="74">
        <v>2</v>
      </c>
      <c r="N22" s="74" t="s">
        <v>435</v>
      </c>
      <c r="O22" s="74">
        <v>2</v>
      </c>
      <c r="P22" s="74" t="s">
        <v>892</v>
      </c>
      <c r="Q22" s="74" t="s">
        <v>438</v>
      </c>
      <c r="R22" s="74" t="s">
        <v>435</v>
      </c>
      <c r="S22" s="74">
        <v>2</v>
      </c>
      <c r="T22" s="74" t="s">
        <v>435</v>
      </c>
      <c r="U22" s="74">
        <v>2</v>
      </c>
      <c r="V22" s="74" t="s">
        <v>435</v>
      </c>
      <c r="W22" s="74">
        <v>2</v>
      </c>
      <c r="X22" s="74" t="s">
        <v>897</v>
      </c>
      <c r="Y22" s="74" t="s">
        <v>438</v>
      </c>
      <c r="Z22" s="74" t="s">
        <v>897</v>
      </c>
      <c r="AA22" s="74" t="s">
        <v>438</v>
      </c>
      <c r="AB22" s="76"/>
      <c r="AC22" s="76"/>
      <c r="AD22" s="97" t="s">
        <v>990</v>
      </c>
      <c r="AE22" s="72">
        <v>12</v>
      </c>
      <c r="AF22" s="72">
        <f>SUM(K22,M22,O22,Q22,S22,U22,W22,Y22,AA22)</f>
        <v>12</v>
      </c>
      <c r="AG22" s="91">
        <f t="shared" si="0"/>
        <v>100</v>
      </c>
      <c r="AH22" s="72"/>
      <c r="AI22" s="72"/>
    </row>
    <row r="23" spans="1:36" ht="28.8" x14ac:dyDescent="0.3">
      <c r="A23" s="142" t="s">
        <v>918</v>
      </c>
      <c r="B23" s="90">
        <v>45863</v>
      </c>
      <c r="C23" t="str">
        <f>VLOOKUP(D23,'Tīmekļa vietnes'!A:B,2,0)</f>
        <v>Vidzemes plānošanas reģions</v>
      </c>
      <c r="D23" t="s">
        <v>365</v>
      </c>
      <c r="E23" t="s">
        <v>366</v>
      </c>
      <c r="F23" s="79">
        <v>45363</v>
      </c>
      <c r="G23" t="s">
        <v>663</v>
      </c>
      <c r="H23" s="82" t="s">
        <v>454</v>
      </c>
      <c r="I23" s="73">
        <v>10.01618</v>
      </c>
      <c r="J23" s="74" t="s">
        <v>435</v>
      </c>
      <c r="K23" s="74">
        <v>2</v>
      </c>
      <c r="L23" s="74" t="s">
        <v>435</v>
      </c>
      <c r="M23" s="74">
        <v>2</v>
      </c>
      <c r="N23" s="74" t="s">
        <v>435</v>
      </c>
      <c r="O23" s="74">
        <v>2</v>
      </c>
      <c r="P23" s="74" t="s">
        <v>892</v>
      </c>
      <c r="Q23" s="74" t="s">
        <v>438</v>
      </c>
      <c r="R23" s="74" t="s">
        <v>435</v>
      </c>
      <c r="S23" s="74">
        <v>2</v>
      </c>
      <c r="T23" s="74" t="s">
        <v>435</v>
      </c>
      <c r="U23" s="74">
        <v>2</v>
      </c>
      <c r="V23" s="74" t="s">
        <v>435</v>
      </c>
      <c r="W23" s="74">
        <v>2</v>
      </c>
      <c r="X23" s="74" t="s">
        <v>897</v>
      </c>
      <c r="Y23" s="74" t="s">
        <v>438</v>
      </c>
      <c r="Z23" s="74" t="s">
        <v>897</v>
      </c>
      <c r="AA23" s="74" t="s">
        <v>438</v>
      </c>
      <c r="AB23" s="76"/>
      <c r="AC23" s="76"/>
      <c r="AD23" s="40" t="s">
        <v>919</v>
      </c>
      <c r="AE23" s="72">
        <v>12</v>
      </c>
      <c r="AF23" s="72">
        <f t="shared" si="1"/>
        <v>12</v>
      </c>
      <c r="AG23" s="91">
        <f t="shared" si="0"/>
        <v>100</v>
      </c>
      <c r="AH23" s="72"/>
      <c r="AI23" s="72"/>
    </row>
    <row r="24" spans="1:36" ht="28.8" x14ac:dyDescent="0.3">
      <c r="A24" s="81" t="s">
        <v>939</v>
      </c>
      <c r="B24" s="90">
        <v>45895</v>
      </c>
      <c r="C24" t="str">
        <f>VLOOKUP(D24,'Tīmekļa vietnes'!A:B,2,0)</f>
        <v>Latgales plānošanas reģions</v>
      </c>
      <c r="D24" t="s">
        <v>367</v>
      </c>
      <c r="E24" t="s">
        <v>368</v>
      </c>
      <c r="F24" s="79">
        <v>44873</v>
      </c>
      <c r="G24" t="s">
        <v>664</v>
      </c>
      <c r="H24" s="82" t="s">
        <v>455</v>
      </c>
      <c r="I24" s="73">
        <v>100</v>
      </c>
      <c r="J24" s="74" t="s">
        <v>435</v>
      </c>
      <c r="K24" s="74">
        <v>2</v>
      </c>
      <c r="L24" s="74" t="s">
        <v>435</v>
      </c>
      <c r="M24" s="74">
        <v>2</v>
      </c>
      <c r="N24" s="74" t="s">
        <v>435</v>
      </c>
      <c r="O24" s="74">
        <v>2</v>
      </c>
      <c r="P24" s="74" t="s">
        <v>892</v>
      </c>
      <c r="Q24" s="74" t="s">
        <v>438</v>
      </c>
      <c r="R24" s="74" t="s">
        <v>435</v>
      </c>
      <c r="S24" s="74">
        <v>2</v>
      </c>
      <c r="T24" s="74" t="s">
        <v>435</v>
      </c>
      <c r="U24" s="74">
        <v>2</v>
      </c>
      <c r="V24" s="74" t="s">
        <v>435</v>
      </c>
      <c r="W24" s="74">
        <v>2</v>
      </c>
      <c r="X24" s="74" t="s">
        <v>897</v>
      </c>
      <c r="Y24" s="74" t="s">
        <v>438</v>
      </c>
      <c r="Z24" s="74" t="s">
        <v>897</v>
      </c>
      <c r="AA24" s="74" t="s">
        <v>438</v>
      </c>
      <c r="AB24" s="75" t="s">
        <v>983</v>
      </c>
      <c r="AC24" s="76"/>
      <c r="AD24" s="40"/>
      <c r="AE24" s="72">
        <v>12</v>
      </c>
      <c r="AF24" s="72">
        <f t="shared" si="1"/>
        <v>12</v>
      </c>
      <c r="AG24" s="91">
        <f t="shared" si="0"/>
        <v>100</v>
      </c>
      <c r="AH24" s="73">
        <v>100</v>
      </c>
      <c r="AI24" s="73"/>
      <c r="AJ24" s="29"/>
    </row>
    <row r="25" spans="1:36" ht="28.8" x14ac:dyDescent="0.3">
      <c r="A25" s="142" t="s">
        <v>939</v>
      </c>
      <c r="B25" s="90">
        <v>45895</v>
      </c>
      <c r="C25" t="str">
        <f>VLOOKUP(D25,'Tīmekļa vietnes'!A:B,2,0)</f>
        <v>Latgales plānošanas reģions</v>
      </c>
      <c r="D25" t="s">
        <v>367</v>
      </c>
      <c r="E25" t="s">
        <v>368</v>
      </c>
      <c r="F25" s="79">
        <v>44483</v>
      </c>
      <c r="G25" t="s">
        <v>665</v>
      </c>
      <c r="H25" s="82" t="s">
        <v>456</v>
      </c>
      <c r="I25" s="73">
        <v>100</v>
      </c>
      <c r="J25" s="74" t="s">
        <v>435</v>
      </c>
      <c r="K25" s="74">
        <v>2</v>
      </c>
      <c r="L25" s="74" t="s">
        <v>435</v>
      </c>
      <c r="M25" s="74">
        <v>2</v>
      </c>
      <c r="N25" s="74" t="s">
        <v>435</v>
      </c>
      <c r="O25" s="74">
        <v>2</v>
      </c>
      <c r="P25" s="74" t="s">
        <v>892</v>
      </c>
      <c r="Q25" s="74" t="s">
        <v>438</v>
      </c>
      <c r="R25" s="74" t="s">
        <v>435</v>
      </c>
      <c r="S25" s="74">
        <v>2</v>
      </c>
      <c r="T25" s="74" t="s">
        <v>435</v>
      </c>
      <c r="U25" s="74">
        <v>2</v>
      </c>
      <c r="V25" s="74" t="s">
        <v>435</v>
      </c>
      <c r="W25" s="74">
        <v>2</v>
      </c>
      <c r="X25" s="74" t="s">
        <v>897</v>
      </c>
      <c r="Y25" s="74" t="s">
        <v>438</v>
      </c>
      <c r="Z25" s="74" t="s">
        <v>897</v>
      </c>
      <c r="AA25" s="74" t="s">
        <v>438</v>
      </c>
      <c r="AB25" s="76"/>
      <c r="AC25" s="76"/>
      <c r="AD25" s="40"/>
      <c r="AE25" s="72">
        <v>12</v>
      </c>
      <c r="AF25" s="72">
        <f t="shared" si="1"/>
        <v>12</v>
      </c>
      <c r="AG25" s="91">
        <f t="shared" si="0"/>
        <v>100</v>
      </c>
      <c r="AH25" s="72"/>
      <c r="AI25" s="72"/>
    </row>
    <row r="26" spans="1:36" x14ac:dyDescent="0.3">
      <c r="A26" s="142" t="s">
        <v>939</v>
      </c>
      <c r="B26" s="90">
        <v>45895</v>
      </c>
      <c r="C26" t="str">
        <f>VLOOKUP(D26,'Tīmekļa vietnes'!A:B,2,0)</f>
        <v>Latgales plānošanas reģions</v>
      </c>
      <c r="D26" t="s">
        <v>367</v>
      </c>
      <c r="E26" t="s">
        <v>368</v>
      </c>
      <c r="F26" s="79">
        <v>44641</v>
      </c>
      <c r="G26" t="s">
        <v>666</v>
      </c>
      <c r="H26" s="82" t="s">
        <v>457</v>
      </c>
      <c r="I26" s="73">
        <v>100</v>
      </c>
      <c r="J26" s="74" t="s">
        <v>435</v>
      </c>
      <c r="K26" s="74">
        <v>2</v>
      </c>
      <c r="L26" s="74" t="s">
        <v>435</v>
      </c>
      <c r="M26" s="74">
        <v>2</v>
      </c>
      <c r="N26" s="74" t="s">
        <v>435</v>
      </c>
      <c r="O26" s="74">
        <v>2</v>
      </c>
      <c r="P26" s="74" t="s">
        <v>892</v>
      </c>
      <c r="Q26" s="74" t="s">
        <v>438</v>
      </c>
      <c r="R26" s="74" t="s">
        <v>435</v>
      </c>
      <c r="S26" s="74">
        <v>2</v>
      </c>
      <c r="T26" s="74" t="s">
        <v>435</v>
      </c>
      <c r="U26" s="74">
        <v>2</v>
      </c>
      <c r="V26" s="74" t="s">
        <v>435</v>
      </c>
      <c r="W26" s="74">
        <v>2</v>
      </c>
      <c r="X26" s="74" t="s">
        <v>897</v>
      </c>
      <c r="Y26" s="74" t="s">
        <v>438</v>
      </c>
      <c r="Z26" s="74" t="s">
        <v>897</v>
      </c>
      <c r="AA26" s="74" t="s">
        <v>438</v>
      </c>
      <c r="AB26" s="76"/>
      <c r="AC26" s="76"/>
      <c r="AD26" s="40"/>
      <c r="AE26" s="72">
        <v>12</v>
      </c>
      <c r="AF26" s="72">
        <f t="shared" si="1"/>
        <v>12</v>
      </c>
      <c r="AG26" s="91">
        <f t="shared" si="0"/>
        <v>100</v>
      </c>
      <c r="AH26" s="72"/>
      <c r="AI26" s="72"/>
    </row>
    <row r="27" spans="1:36" ht="28.8" x14ac:dyDescent="0.3">
      <c r="A27" s="142" t="s">
        <v>939</v>
      </c>
      <c r="B27" s="90">
        <v>45895</v>
      </c>
      <c r="C27" t="str">
        <f>VLOOKUP(D27,'Tīmekļa vietnes'!A:B,2,0)</f>
        <v>Latgales plānošanas reģions</v>
      </c>
      <c r="D27" t="s">
        <v>367</v>
      </c>
      <c r="E27" t="s">
        <v>368</v>
      </c>
      <c r="F27" s="79">
        <v>45196</v>
      </c>
      <c r="G27" t="s">
        <v>667</v>
      </c>
      <c r="H27" s="82" t="s">
        <v>458</v>
      </c>
      <c r="I27" s="73">
        <v>8.4202499999999993</v>
      </c>
      <c r="J27" s="74" t="s">
        <v>435</v>
      </c>
      <c r="K27" s="74">
        <v>2</v>
      </c>
      <c r="L27" s="74" t="s">
        <v>435</v>
      </c>
      <c r="M27" s="74">
        <v>2</v>
      </c>
      <c r="N27" s="74" t="s">
        <v>435</v>
      </c>
      <c r="O27" s="74">
        <v>2</v>
      </c>
      <c r="P27" s="74" t="s">
        <v>892</v>
      </c>
      <c r="Q27" s="74" t="s">
        <v>438</v>
      </c>
      <c r="R27" s="74" t="s">
        <v>435</v>
      </c>
      <c r="S27" s="74">
        <v>2</v>
      </c>
      <c r="T27" s="74" t="s">
        <v>435</v>
      </c>
      <c r="U27" s="74">
        <v>2</v>
      </c>
      <c r="V27" s="74" t="s">
        <v>435</v>
      </c>
      <c r="W27" s="74">
        <v>2</v>
      </c>
      <c r="X27" s="74" t="s">
        <v>897</v>
      </c>
      <c r="Y27" s="74" t="s">
        <v>438</v>
      </c>
      <c r="Z27" s="74" t="s">
        <v>897</v>
      </c>
      <c r="AA27" s="74" t="s">
        <v>438</v>
      </c>
      <c r="AB27" s="76"/>
      <c r="AC27" s="76"/>
      <c r="AD27" s="40"/>
      <c r="AE27" s="72">
        <v>12</v>
      </c>
      <c r="AF27" s="72">
        <f t="shared" si="1"/>
        <v>12</v>
      </c>
      <c r="AG27" s="91">
        <f t="shared" si="0"/>
        <v>100</v>
      </c>
      <c r="AH27" s="72"/>
      <c r="AI27" s="72"/>
    </row>
    <row r="28" spans="1:36" ht="43.2" x14ac:dyDescent="0.3">
      <c r="A28" s="142" t="s">
        <v>939</v>
      </c>
      <c r="B28" s="90">
        <v>45895</v>
      </c>
      <c r="C28" t="str">
        <f>VLOOKUP(D28,'Tīmekļa vietnes'!A:B,2,0)</f>
        <v>Latgales plānošanas reģions</v>
      </c>
      <c r="D28" t="s">
        <v>367</v>
      </c>
      <c r="E28" t="s">
        <v>368</v>
      </c>
      <c r="F28" s="79">
        <v>45278</v>
      </c>
      <c r="G28" t="s">
        <v>668</v>
      </c>
      <c r="H28" s="82" t="s">
        <v>459</v>
      </c>
      <c r="I28" s="73">
        <v>21.3141</v>
      </c>
      <c r="J28" s="74" t="s">
        <v>435</v>
      </c>
      <c r="K28" s="74">
        <v>2</v>
      </c>
      <c r="L28" s="74" t="s">
        <v>435</v>
      </c>
      <c r="M28" s="74">
        <v>2</v>
      </c>
      <c r="N28" s="74" t="s">
        <v>435</v>
      </c>
      <c r="O28" s="74">
        <v>2</v>
      </c>
      <c r="P28" s="74" t="s">
        <v>892</v>
      </c>
      <c r="Q28" s="74" t="s">
        <v>438</v>
      </c>
      <c r="R28" s="74" t="s">
        <v>435</v>
      </c>
      <c r="S28" s="74">
        <v>2</v>
      </c>
      <c r="T28" s="74" t="s">
        <v>435</v>
      </c>
      <c r="U28" s="74">
        <v>2</v>
      </c>
      <c r="V28" s="74" t="s">
        <v>435</v>
      </c>
      <c r="W28" s="74">
        <v>2</v>
      </c>
      <c r="X28" s="74" t="s">
        <v>897</v>
      </c>
      <c r="Y28" s="74" t="s">
        <v>438</v>
      </c>
      <c r="Z28" s="74" t="s">
        <v>897</v>
      </c>
      <c r="AA28" s="74" t="s">
        <v>438</v>
      </c>
      <c r="AB28" s="76"/>
      <c r="AC28" s="76"/>
      <c r="AD28" s="40"/>
      <c r="AE28" s="72">
        <v>12</v>
      </c>
      <c r="AF28" s="72">
        <f t="shared" si="1"/>
        <v>12</v>
      </c>
      <c r="AG28" s="91">
        <f t="shared" si="0"/>
        <v>100</v>
      </c>
      <c r="AH28" s="72"/>
      <c r="AI28" s="72"/>
    </row>
    <row r="29" spans="1:36" ht="28.8" x14ac:dyDescent="0.3">
      <c r="A29" s="142" t="s">
        <v>939</v>
      </c>
      <c r="B29" s="90">
        <v>45895</v>
      </c>
      <c r="C29" t="str">
        <f>VLOOKUP(D29,'Tīmekļa vietnes'!A:B,2,0)</f>
        <v>Latgales plānošanas reģions</v>
      </c>
      <c r="D29" t="s">
        <v>367</v>
      </c>
      <c r="E29" t="s">
        <v>368</v>
      </c>
      <c r="F29" s="79">
        <v>45373</v>
      </c>
      <c r="G29" t="s">
        <v>669</v>
      </c>
      <c r="H29" s="82" t="s">
        <v>460</v>
      </c>
      <c r="I29" s="73">
        <v>100</v>
      </c>
      <c r="J29" s="74" t="s">
        <v>435</v>
      </c>
      <c r="K29" s="74">
        <v>2</v>
      </c>
      <c r="L29" s="74" t="s">
        <v>435</v>
      </c>
      <c r="M29" s="74">
        <v>2</v>
      </c>
      <c r="N29" s="74" t="s">
        <v>435</v>
      </c>
      <c r="O29" s="74">
        <v>2</v>
      </c>
      <c r="P29" s="74" t="s">
        <v>892</v>
      </c>
      <c r="Q29" s="74" t="s">
        <v>438</v>
      </c>
      <c r="R29" s="74" t="s">
        <v>435</v>
      </c>
      <c r="S29" s="74">
        <v>2</v>
      </c>
      <c r="T29" s="74" t="s">
        <v>435</v>
      </c>
      <c r="U29" s="74">
        <v>2</v>
      </c>
      <c r="V29" s="74" t="s">
        <v>435</v>
      </c>
      <c r="W29" s="74">
        <v>2</v>
      </c>
      <c r="X29" s="74" t="s">
        <v>897</v>
      </c>
      <c r="Y29" s="74" t="s">
        <v>438</v>
      </c>
      <c r="Z29" s="74" t="s">
        <v>897</v>
      </c>
      <c r="AA29" s="74" t="s">
        <v>438</v>
      </c>
      <c r="AB29" s="76"/>
      <c r="AC29" s="76"/>
      <c r="AD29" s="40"/>
      <c r="AE29" s="72">
        <v>12</v>
      </c>
      <c r="AF29" s="72">
        <f t="shared" si="1"/>
        <v>12</v>
      </c>
      <c r="AG29" s="91">
        <f t="shared" si="0"/>
        <v>100</v>
      </c>
      <c r="AH29" s="72"/>
      <c r="AI29" s="72"/>
    </row>
    <row r="30" spans="1:36" ht="28.8" x14ac:dyDescent="0.3">
      <c r="A30" s="81" t="s">
        <v>937</v>
      </c>
      <c r="B30" s="90">
        <v>45895</v>
      </c>
      <c r="C30" t="str">
        <f>VLOOKUP(D30,'Tīmekļa vietnes'!A:B,2,0)</f>
        <v>Latgales plānošanas reģions</v>
      </c>
      <c r="D30" t="s">
        <v>369</v>
      </c>
      <c r="E30" t="s">
        <v>49</v>
      </c>
      <c r="F30" s="79">
        <v>45488</v>
      </c>
      <c r="G30" t="s">
        <v>670</v>
      </c>
      <c r="H30" s="82" t="s">
        <v>5</v>
      </c>
      <c r="I30" s="102">
        <v>2.9834700000000001</v>
      </c>
      <c r="J30" s="74" t="s">
        <v>435</v>
      </c>
      <c r="K30" s="74">
        <v>2</v>
      </c>
      <c r="L30" s="74" t="s">
        <v>435</v>
      </c>
      <c r="M30" s="74">
        <v>2</v>
      </c>
      <c r="N30" s="74" t="s">
        <v>434</v>
      </c>
      <c r="O30" s="74">
        <v>1</v>
      </c>
      <c r="P30" s="74" t="s">
        <v>892</v>
      </c>
      <c r="Q30" s="74" t="s">
        <v>438</v>
      </c>
      <c r="R30" s="74" t="s">
        <v>435</v>
      </c>
      <c r="S30" s="74">
        <v>2</v>
      </c>
      <c r="T30" s="74" t="s">
        <v>435</v>
      </c>
      <c r="U30" s="74">
        <v>2</v>
      </c>
      <c r="V30" s="74" t="s">
        <v>435</v>
      </c>
      <c r="W30" s="74">
        <v>2</v>
      </c>
      <c r="X30" s="74" t="s">
        <v>896</v>
      </c>
      <c r="Y30" s="74">
        <v>1</v>
      </c>
      <c r="Z30" s="74" t="s">
        <v>896</v>
      </c>
      <c r="AA30" s="74">
        <v>1</v>
      </c>
      <c r="AB30" s="75" t="s">
        <v>983</v>
      </c>
      <c r="AC30" s="76"/>
      <c r="AD30" s="107" t="s">
        <v>1033</v>
      </c>
      <c r="AE30" s="72">
        <v>14</v>
      </c>
      <c r="AF30" s="72">
        <f t="shared" si="1"/>
        <v>13</v>
      </c>
      <c r="AG30" s="91">
        <f t="shared" si="0"/>
        <v>92.86</v>
      </c>
      <c r="AH30" s="73">
        <v>50</v>
      </c>
      <c r="AI30" s="73">
        <v>56.97674418604651</v>
      </c>
      <c r="AJ30" s="29">
        <v>69.565217391304344</v>
      </c>
    </row>
    <row r="31" spans="1:36" ht="28.8" x14ac:dyDescent="0.3">
      <c r="A31" s="142" t="s">
        <v>937</v>
      </c>
      <c r="B31" s="90">
        <v>45895</v>
      </c>
      <c r="C31" t="str">
        <f>VLOOKUP(D31,'Tīmekļa vietnes'!A:B,2,0)</f>
        <v>Latgales plānošanas reģions</v>
      </c>
      <c r="D31" t="s">
        <v>369</v>
      </c>
      <c r="E31" t="s">
        <v>49</v>
      </c>
      <c r="F31" s="79">
        <v>44398</v>
      </c>
      <c r="G31" t="s">
        <v>671</v>
      </c>
      <c r="H31" s="82" t="s">
        <v>461</v>
      </c>
      <c r="I31" s="73">
        <v>100</v>
      </c>
      <c r="J31" s="74" t="s">
        <v>435</v>
      </c>
      <c r="K31" s="74">
        <v>2</v>
      </c>
      <c r="L31" s="74" t="s">
        <v>435</v>
      </c>
      <c r="M31" s="74">
        <v>2</v>
      </c>
      <c r="N31" s="74" t="s">
        <v>434</v>
      </c>
      <c r="O31" s="74">
        <v>1</v>
      </c>
      <c r="P31" s="74" t="s">
        <v>892</v>
      </c>
      <c r="Q31" s="74" t="s">
        <v>438</v>
      </c>
      <c r="R31" s="74" t="s">
        <v>435</v>
      </c>
      <c r="S31" s="74">
        <v>2</v>
      </c>
      <c r="T31" s="74" t="s">
        <v>436</v>
      </c>
      <c r="U31" s="74">
        <v>0</v>
      </c>
      <c r="V31" s="74" t="s">
        <v>436</v>
      </c>
      <c r="W31" s="74">
        <v>0</v>
      </c>
      <c r="X31" s="74" t="s">
        <v>896</v>
      </c>
      <c r="Y31" s="74">
        <v>1</v>
      </c>
      <c r="Z31" s="74" t="s">
        <v>896</v>
      </c>
      <c r="AA31" s="74">
        <v>1</v>
      </c>
      <c r="AB31" s="76"/>
      <c r="AC31" s="76"/>
      <c r="AD31" s="107" t="s">
        <v>1032</v>
      </c>
      <c r="AE31" s="72">
        <v>14</v>
      </c>
      <c r="AF31" s="72">
        <f t="shared" si="1"/>
        <v>9</v>
      </c>
      <c r="AG31" s="91">
        <f t="shared" si="0"/>
        <v>64.290000000000006</v>
      </c>
      <c r="AH31" s="72"/>
      <c r="AI31" s="72"/>
    </row>
    <row r="32" spans="1:36" ht="28.8" x14ac:dyDescent="0.3">
      <c r="A32" s="142" t="s">
        <v>937</v>
      </c>
      <c r="B32" s="90">
        <v>45895</v>
      </c>
      <c r="C32" t="str">
        <f>VLOOKUP(D32,'Tīmekļa vietnes'!A:B,2,0)</f>
        <v>Latgales plānošanas reģions</v>
      </c>
      <c r="D32" t="s">
        <v>369</v>
      </c>
      <c r="E32" t="s">
        <v>49</v>
      </c>
      <c r="F32" s="79">
        <v>44406</v>
      </c>
      <c r="G32" t="s">
        <v>672</v>
      </c>
      <c r="H32" s="82" t="s">
        <v>462</v>
      </c>
      <c r="I32" s="73">
        <v>100</v>
      </c>
      <c r="J32" s="74" t="s">
        <v>435</v>
      </c>
      <c r="K32" s="74">
        <v>2</v>
      </c>
      <c r="L32" s="74" t="s">
        <v>436</v>
      </c>
      <c r="M32" s="74">
        <v>0</v>
      </c>
      <c r="N32" s="74" t="s">
        <v>436</v>
      </c>
      <c r="O32" s="74">
        <v>0</v>
      </c>
      <c r="P32" s="74" t="s">
        <v>892</v>
      </c>
      <c r="Q32" s="74" t="s">
        <v>438</v>
      </c>
      <c r="R32" s="74" t="s">
        <v>436</v>
      </c>
      <c r="S32" s="74">
        <v>0</v>
      </c>
      <c r="T32" s="74" t="s">
        <v>436</v>
      </c>
      <c r="U32" s="74">
        <v>0</v>
      </c>
      <c r="V32" s="74" t="s">
        <v>436</v>
      </c>
      <c r="W32" s="74">
        <v>0</v>
      </c>
      <c r="X32" s="74" t="s">
        <v>897</v>
      </c>
      <c r="Y32" s="74" t="s">
        <v>438</v>
      </c>
      <c r="Z32" s="74" t="s">
        <v>897</v>
      </c>
      <c r="AA32" s="74" t="s">
        <v>438</v>
      </c>
      <c r="AB32" s="76"/>
      <c r="AC32" s="76"/>
      <c r="AD32" s="40"/>
      <c r="AE32" s="72">
        <v>12</v>
      </c>
      <c r="AF32" s="72">
        <f t="shared" si="1"/>
        <v>2</v>
      </c>
      <c r="AG32" s="91">
        <f t="shared" si="0"/>
        <v>16.670000000000002</v>
      </c>
      <c r="AH32" s="72"/>
      <c r="AI32" s="72"/>
    </row>
    <row r="33" spans="1:36" x14ac:dyDescent="0.3">
      <c r="A33" s="142" t="s">
        <v>937</v>
      </c>
      <c r="B33" s="90">
        <v>45895</v>
      </c>
      <c r="C33" t="str">
        <f>VLOOKUP(D33,'Tīmekļa vietnes'!A:B,2,0)</f>
        <v>Latgales plānošanas reģions</v>
      </c>
      <c r="D33" t="s">
        <v>369</v>
      </c>
      <c r="E33" t="s">
        <v>49</v>
      </c>
      <c r="F33" s="79">
        <v>44447</v>
      </c>
      <c r="G33" t="s">
        <v>1029</v>
      </c>
      <c r="H33" s="82" t="s">
        <v>1030</v>
      </c>
      <c r="I33" s="73">
        <v>100</v>
      </c>
      <c r="J33" s="108" t="s">
        <v>436</v>
      </c>
      <c r="K33" s="74">
        <v>0</v>
      </c>
      <c r="L33" s="74" t="s">
        <v>436</v>
      </c>
      <c r="M33" s="74">
        <v>0</v>
      </c>
      <c r="N33" s="74" t="s">
        <v>436</v>
      </c>
      <c r="O33" s="74">
        <v>0</v>
      </c>
      <c r="P33" s="74" t="s">
        <v>892</v>
      </c>
      <c r="Q33" s="74" t="s">
        <v>438</v>
      </c>
      <c r="R33" s="74" t="s">
        <v>436</v>
      </c>
      <c r="S33" s="74">
        <v>0</v>
      </c>
      <c r="T33" s="74" t="s">
        <v>436</v>
      </c>
      <c r="U33" s="74">
        <v>0</v>
      </c>
      <c r="V33" s="74" t="s">
        <v>436</v>
      </c>
      <c r="W33" s="74">
        <v>0</v>
      </c>
      <c r="X33" s="74" t="s">
        <v>897</v>
      </c>
      <c r="Y33" s="74" t="s">
        <v>438</v>
      </c>
      <c r="Z33" s="74" t="s">
        <v>897</v>
      </c>
      <c r="AA33" s="74" t="s">
        <v>438</v>
      </c>
      <c r="AB33" s="76"/>
      <c r="AC33" s="76"/>
      <c r="AD33" s="40"/>
      <c r="AE33" s="72">
        <v>12</v>
      </c>
      <c r="AF33" s="72">
        <f t="shared" si="1"/>
        <v>0</v>
      </c>
      <c r="AG33" s="91">
        <f t="shared" si="0"/>
        <v>0</v>
      </c>
      <c r="AH33" s="72"/>
      <c r="AI33" s="72"/>
    </row>
    <row r="34" spans="1:36" ht="43.2" x14ac:dyDescent="0.3">
      <c r="A34" s="142" t="s">
        <v>937</v>
      </c>
      <c r="B34" s="90">
        <v>45895</v>
      </c>
      <c r="C34" t="str">
        <f>VLOOKUP(D34,'Tīmekļa vietnes'!A:B,2,0)</f>
        <v>Latgales plānošanas reģions</v>
      </c>
      <c r="D34" t="s">
        <v>369</v>
      </c>
      <c r="E34" t="s">
        <v>49</v>
      </c>
      <c r="F34" s="79">
        <v>44414</v>
      </c>
      <c r="G34" t="s">
        <v>673</v>
      </c>
      <c r="H34" s="82" t="s">
        <v>463</v>
      </c>
      <c r="I34" s="73">
        <v>29.210260000000002</v>
      </c>
      <c r="J34" s="74" t="s">
        <v>435</v>
      </c>
      <c r="K34" s="74">
        <v>2</v>
      </c>
      <c r="L34" s="74" t="s">
        <v>435</v>
      </c>
      <c r="M34" s="74">
        <v>2</v>
      </c>
      <c r="N34" s="74" t="s">
        <v>434</v>
      </c>
      <c r="O34" s="74">
        <v>1</v>
      </c>
      <c r="P34" s="74" t="s">
        <v>436</v>
      </c>
      <c r="Q34" s="74">
        <v>0</v>
      </c>
      <c r="R34" s="74" t="s">
        <v>435</v>
      </c>
      <c r="S34" s="74">
        <v>2</v>
      </c>
      <c r="T34" s="74" t="s">
        <v>436</v>
      </c>
      <c r="U34" s="74">
        <v>0</v>
      </c>
      <c r="V34" s="74" t="s">
        <v>436</v>
      </c>
      <c r="W34" s="74">
        <v>0</v>
      </c>
      <c r="X34" s="74" t="s">
        <v>896</v>
      </c>
      <c r="Y34" s="74">
        <v>1</v>
      </c>
      <c r="Z34" s="74" t="s">
        <v>896</v>
      </c>
      <c r="AA34" s="74">
        <v>1</v>
      </c>
      <c r="AB34" s="76"/>
      <c r="AC34" s="76"/>
      <c r="AD34" s="107" t="s">
        <v>1031</v>
      </c>
      <c r="AE34" s="72">
        <v>16</v>
      </c>
      <c r="AF34" s="72">
        <f t="shared" si="1"/>
        <v>9</v>
      </c>
      <c r="AG34" s="91">
        <f t="shared" si="0"/>
        <v>56.25</v>
      </c>
      <c r="AH34" s="72"/>
      <c r="AI34" s="72"/>
    </row>
    <row r="35" spans="1:36" x14ac:dyDescent="0.3">
      <c r="A35" s="142" t="s">
        <v>937</v>
      </c>
      <c r="B35" s="90">
        <v>45895</v>
      </c>
      <c r="C35" t="str">
        <f>VLOOKUP(D35,'Tīmekļa vietnes'!A:B,2,0)</f>
        <v>Latgales plānošanas reģions</v>
      </c>
      <c r="D35" t="s">
        <v>369</v>
      </c>
      <c r="E35" t="s">
        <v>49</v>
      </c>
      <c r="F35" s="79">
        <v>45393</v>
      </c>
      <c r="G35" t="s">
        <v>674</v>
      </c>
      <c r="H35" s="82" t="s">
        <v>464</v>
      </c>
      <c r="I35" s="73">
        <v>100</v>
      </c>
      <c r="J35" s="74" t="s">
        <v>435</v>
      </c>
      <c r="K35" s="74">
        <v>2</v>
      </c>
      <c r="L35" s="74" t="s">
        <v>435</v>
      </c>
      <c r="M35" s="74">
        <v>2</v>
      </c>
      <c r="N35" s="74" t="s">
        <v>434</v>
      </c>
      <c r="O35" s="74">
        <v>1</v>
      </c>
      <c r="P35" s="74" t="s">
        <v>892</v>
      </c>
      <c r="Q35" s="74" t="s">
        <v>438</v>
      </c>
      <c r="R35" s="74" t="s">
        <v>435</v>
      </c>
      <c r="S35" s="74">
        <v>2</v>
      </c>
      <c r="T35" s="74" t="s">
        <v>436</v>
      </c>
      <c r="U35" s="74">
        <v>0</v>
      </c>
      <c r="V35" s="74" t="s">
        <v>436</v>
      </c>
      <c r="W35" s="74">
        <v>0</v>
      </c>
      <c r="X35" s="74" t="s">
        <v>897</v>
      </c>
      <c r="Y35" s="74" t="s">
        <v>438</v>
      </c>
      <c r="Z35" s="74" t="s">
        <v>897</v>
      </c>
      <c r="AA35" s="74" t="s">
        <v>438</v>
      </c>
      <c r="AB35" s="76"/>
      <c r="AC35" s="76"/>
      <c r="AD35" s="107" t="s">
        <v>1032</v>
      </c>
      <c r="AE35" s="72">
        <v>12</v>
      </c>
      <c r="AF35" s="72">
        <f t="shared" si="1"/>
        <v>7</v>
      </c>
      <c r="AG35" s="91">
        <f t="shared" si="0"/>
        <v>58.33</v>
      </c>
      <c r="AH35" s="72"/>
      <c r="AI35" s="72"/>
    </row>
    <row r="36" spans="1:36" x14ac:dyDescent="0.3">
      <c r="A36" s="81" t="s">
        <v>924</v>
      </c>
      <c r="B36" s="90">
        <v>45891</v>
      </c>
      <c r="C36" t="str">
        <f>VLOOKUP(D36,'Tīmekļa vietnes'!A:B,2,0)</f>
        <v>Zemgales plānošanas reģions</v>
      </c>
      <c r="D36" t="s">
        <v>370</v>
      </c>
      <c r="E36" t="s">
        <v>371</v>
      </c>
      <c r="F36" s="79">
        <v>45084</v>
      </c>
      <c r="G36" t="s">
        <v>675</v>
      </c>
      <c r="H36" s="82" t="s">
        <v>465</v>
      </c>
      <c r="I36" s="73">
        <v>100</v>
      </c>
      <c r="J36" s="74" t="s">
        <v>435</v>
      </c>
      <c r="K36" s="74">
        <v>2</v>
      </c>
      <c r="L36" s="74" t="s">
        <v>434</v>
      </c>
      <c r="M36" s="74">
        <v>1</v>
      </c>
      <c r="N36" s="74" t="s">
        <v>435</v>
      </c>
      <c r="O36" s="74">
        <v>2</v>
      </c>
      <c r="P36" s="74" t="s">
        <v>892</v>
      </c>
      <c r="Q36" s="74" t="s">
        <v>438</v>
      </c>
      <c r="R36" s="74" t="s">
        <v>435</v>
      </c>
      <c r="S36" s="74">
        <v>2</v>
      </c>
      <c r="T36" s="74" t="s">
        <v>436</v>
      </c>
      <c r="U36" s="74">
        <v>0</v>
      </c>
      <c r="V36" s="74" t="s">
        <v>435</v>
      </c>
      <c r="W36" s="74">
        <v>2</v>
      </c>
      <c r="X36" s="74" t="s">
        <v>897</v>
      </c>
      <c r="Y36" s="74" t="s">
        <v>438</v>
      </c>
      <c r="Z36" s="74" t="s">
        <v>897</v>
      </c>
      <c r="AA36" s="74" t="s">
        <v>438</v>
      </c>
      <c r="AB36" s="75" t="s">
        <v>977</v>
      </c>
      <c r="AC36" s="76"/>
      <c r="AD36" s="40"/>
      <c r="AE36" s="72">
        <v>12</v>
      </c>
      <c r="AF36" s="72">
        <f t="shared" si="1"/>
        <v>9</v>
      </c>
      <c r="AG36" s="91">
        <f t="shared" si="0"/>
        <v>75</v>
      </c>
      <c r="AH36" s="73">
        <v>70.833333333333343</v>
      </c>
      <c r="AI36" s="73"/>
      <c r="AJ36" s="29"/>
    </row>
    <row r="37" spans="1:36" x14ac:dyDescent="0.3">
      <c r="A37" s="142" t="s">
        <v>924</v>
      </c>
      <c r="B37" s="90">
        <v>45891</v>
      </c>
      <c r="C37" t="str">
        <f>VLOOKUP(D37,'Tīmekļa vietnes'!A:B,2,0)</f>
        <v>Zemgales plānošanas reģions</v>
      </c>
      <c r="D37" t="s">
        <v>370</v>
      </c>
      <c r="E37" t="s">
        <v>371</v>
      </c>
      <c r="F37" s="79">
        <v>44880</v>
      </c>
      <c r="G37" t="s">
        <v>676</v>
      </c>
      <c r="H37" s="82" t="s">
        <v>466</v>
      </c>
      <c r="I37" s="73">
        <v>100</v>
      </c>
      <c r="J37" s="74" t="s">
        <v>435</v>
      </c>
      <c r="K37" s="74">
        <v>2</v>
      </c>
      <c r="L37" s="74" t="s">
        <v>434</v>
      </c>
      <c r="M37" s="74">
        <v>1</v>
      </c>
      <c r="N37" s="74" t="s">
        <v>435</v>
      </c>
      <c r="O37" s="74">
        <v>2</v>
      </c>
      <c r="P37" s="74" t="s">
        <v>892</v>
      </c>
      <c r="Q37" s="74" t="s">
        <v>438</v>
      </c>
      <c r="R37" s="74" t="s">
        <v>435</v>
      </c>
      <c r="S37" s="74">
        <v>2</v>
      </c>
      <c r="T37" s="74" t="s">
        <v>435</v>
      </c>
      <c r="U37" s="74">
        <v>2</v>
      </c>
      <c r="V37" s="74" t="s">
        <v>435</v>
      </c>
      <c r="W37" s="74">
        <v>2</v>
      </c>
      <c r="X37" s="74" t="s">
        <v>897</v>
      </c>
      <c r="Y37" s="74" t="s">
        <v>438</v>
      </c>
      <c r="Z37" s="74" t="s">
        <v>897</v>
      </c>
      <c r="AA37" s="74" t="s">
        <v>438</v>
      </c>
      <c r="AB37" s="76"/>
      <c r="AC37" s="76"/>
      <c r="AD37" s="40" t="s">
        <v>925</v>
      </c>
      <c r="AE37" s="72">
        <v>12</v>
      </c>
      <c r="AF37" s="72">
        <f t="shared" si="1"/>
        <v>11</v>
      </c>
      <c r="AG37" s="91">
        <f t="shared" si="0"/>
        <v>91.67</v>
      </c>
      <c r="AH37" s="72"/>
      <c r="AI37" s="72"/>
    </row>
    <row r="38" spans="1:36" x14ac:dyDescent="0.3">
      <c r="A38" s="142" t="s">
        <v>924</v>
      </c>
      <c r="B38" s="90">
        <v>45891</v>
      </c>
      <c r="C38" t="str">
        <f>VLOOKUP(D38,'Tīmekļa vietnes'!A:B,2,0)</f>
        <v>Zemgales plānošanas reģions</v>
      </c>
      <c r="D38" t="s">
        <v>370</v>
      </c>
      <c r="E38" t="s">
        <v>371</v>
      </c>
      <c r="F38" s="79">
        <v>45037</v>
      </c>
      <c r="G38" t="s">
        <v>677</v>
      </c>
      <c r="H38" s="82" t="s">
        <v>467</v>
      </c>
      <c r="I38" s="73">
        <v>18.362069999999999</v>
      </c>
      <c r="J38" s="74" t="s">
        <v>435</v>
      </c>
      <c r="K38" s="74">
        <v>2</v>
      </c>
      <c r="L38" s="74" t="s">
        <v>434</v>
      </c>
      <c r="M38" s="74">
        <v>1</v>
      </c>
      <c r="N38" s="74" t="s">
        <v>435</v>
      </c>
      <c r="O38" s="74">
        <v>2</v>
      </c>
      <c r="P38" s="74" t="s">
        <v>892</v>
      </c>
      <c r="Q38" s="74" t="s">
        <v>438</v>
      </c>
      <c r="R38" s="74" t="s">
        <v>435</v>
      </c>
      <c r="S38" s="74">
        <v>2</v>
      </c>
      <c r="T38" s="74" t="s">
        <v>436</v>
      </c>
      <c r="U38" s="74">
        <v>0</v>
      </c>
      <c r="V38" s="74" t="s">
        <v>436</v>
      </c>
      <c r="W38" s="74">
        <v>0</v>
      </c>
      <c r="X38" s="74" t="s">
        <v>897</v>
      </c>
      <c r="Y38" s="74" t="s">
        <v>438</v>
      </c>
      <c r="Z38" s="74" t="s">
        <v>897</v>
      </c>
      <c r="AA38" s="74" t="s">
        <v>438</v>
      </c>
      <c r="AB38" s="76"/>
      <c r="AC38" s="76"/>
      <c r="AD38" s="101" t="s">
        <v>1001</v>
      </c>
      <c r="AE38" s="72">
        <v>12</v>
      </c>
      <c r="AF38" s="72">
        <f t="shared" si="1"/>
        <v>7</v>
      </c>
      <c r="AG38" s="91">
        <f t="shared" si="0"/>
        <v>58.33</v>
      </c>
      <c r="AH38" s="72"/>
      <c r="AI38" s="72"/>
    </row>
    <row r="39" spans="1:36" x14ac:dyDescent="0.3">
      <c r="A39" s="142" t="s">
        <v>924</v>
      </c>
      <c r="B39" s="90">
        <v>45891</v>
      </c>
      <c r="C39" t="str">
        <f>VLOOKUP(D39,'Tīmekļa vietnes'!A:B,2,0)</f>
        <v>Zemgales plānošanas reģions</v>
      </c>
      <c r="D39" t="s">
        <v>370</v>
      </c>
      <c r="E39" t="s">
        <v>371</v>
      </c>
      <c r="F39" s="79">
        <v>41778</v>
      </c>
      <c r="G39" t="s">
        <v>678</v>
      </c>
      <c r="H39" s="82" t="s">
        <v>468</v>
      </c>
      <c r="I39" s="73">
        <v>100</v>
      </c>
      <c r="J39" s="74" t="s">
        <v>435</v>
      </c>
      <c r="K39" s="74">
        <v>2</v>
      </c>
      <c r="L39" s="74" t="s">
        <v>434</v>
      </c>
      <c r="M39" s="74">
        <v>1</v>
      </c>
      <c r="N39" s="74" t="s">
        <v>435</v>
      </c>
      <c r="O39" s="74">
        <v>2</v>
      </c>
      <c r="P39" s="74" t="s">
        <v>892</v>
      </c>
      <c r="Q39" s="74" t="s">
        <v>438</v>
      </c>
      <c r="R39" s="74" t="s">
        <v>435</v>
      </c>
      <c r="S39" s="74">
        <v>2</v>
      </c>
      <c r="T39" s="74" t="s">
        <v>436</v>
      </c>
      <c r="U39" s="74">
        <v>0</v>
      </c>
      <c r="V39" s="74" t="s">
        <v>436</v>
      </c>
      <c r="W39" s="74">
        <v>0</v>
      </c>
      <c r="X39" s="74" t="s">
        <v>897</v>
      </c>
      <c r="Y39" s="74" t="s">
        <v>438</v>
      </c>
      <c r="Z39" s="74" t="s">
        <v>897</v>
      </c>
      <c r="AA39" s="74" t="s">
        <v>438</v>
      </c>
      <c r="AB39" s="76"/>
      <c r="AC39" s="76"/>
      <c r="AD39" s="40"/>
      <c r="AE39" s="72">
        <v>12</v>
      </c>
      <c r="AF39" s="72">
        <f t="shared" si="1"/>
        <v>7</v>
      </c>
      <c r="AG39" s="91">
        <f t="shared" si="0"/>
        <v>58.33</v>
      </c>
      <c r="AH39" s="72"/>
      <c r="AI39" s="72"/>
    </row>
    <row r="40" spans="1:36" x14ac:dyDescent="0.3">
      <c r="A40" s="81" t="s">
        <v>899</v>
      </c>
      <c r="B40" s="90">
        <v>45890</v>
      </c>
      <c r="C40" t="str">
        <f>VLOOKUP(D40,'Tīmekļa vietnes'!A:B,2,0)</f>
        <v>Vidzemes plānošanas reģions</v>
      </c>
      <c r="D40" t="s">
        <v>372</v>
      </c>
      <c r="E40" t="s">
        <v>50</v>
      </c>
      <c r="F40" s="79">
        <v>41695</v>
      </c>
      <c r="G40" t="s">
        <v>679</v>
      </c>
      <c r="H40" s="82" t="s">
        <v>469</v>
      </c>
      <c r="I40" s="73">
        <v>100</v>
      </c>
      <c r="J40" s="74" t="s">
        <v>435</v>
      </c>
      <c r="K40" s="74">
        <v>2</v>
      </c>
      <c r="L40" s="74" t="s">
        <v>435</v>
      </c>
      <c r="M40" s="74">
        <v>2</v>
      </c>
      <c r="N40" s="74" t="s">
        <v>435</v>
      </c>
      <c r="O40" s="74">
        <v>2</v>
      </c>
      <c r="P40" s="74" t="s">
        <v>892</v>
      </c>
      <c r="Q40" s="74" t="s">
        <v>438</v>
      </c>
      <c r="R40" s="74" t="s">
        <v>435</v>
      </c>
      <c r="S40" s="74">
        <v>2</v>
      </c>
      <c r="T40" s="74" t="s">
        <v>435</v>
      </c>
      <c r="U40" s="74">
        <v>2</v>
      </c>
      <c r="V40" s="74" t="s">
        <v>434</v>
      </c>
      <c r="W40" s="74">
        <v>1</v>
      </c>
      <c r="X40" s="74" t="s">
        <v>896</v>
      </c>
      <c r="Y40" s="74">
        <v>1</v>
      </c>
      <c r="Z40" s="74" t="s">
        <v>896</v>
      </c>
      <c r="AA40" s="74">
        <v>1</v>
      </c>
      <c r="AB40" s="75"/>
      <c r="AC40" s="76"/>
      <c r="AD40" s="40"/>
      <c r="AE40" s="72">
        <v>14</v>
      </c>
      <c r="AF40" s="72">
        <f t="shared" si="1"/>
        <v>13</v>
      </c>
      <c r="AG40" s="91">
        <f t="shared" si="0"/>
        <v>92.86</v>
      </c>
      <c r="AH40" s="73">
        <v>90.714285714285708</v>
      </c>
      <c r="AI40" s="73">
        <v>36.301369863013697</v>
      </c>
      <c r="AJ40" s="29">
        <v>61.64</v>
      </c>
    </row>
    <row r="41" spans="1:36" x14ac:dyDescent="0.3">
      <c r="A41" s="142" t="s">
        <v>899</v>
      </c>
      <c r="B41" s="90">
        <v>45890</v>
      </c>
      <c r="C41" t="str">
        <f>VLOOKUP(D41,'Tīmekļa vietnes'!A:B,2,0)</f>
        <v>Vidzemes plānošanas reģions</v>
      </c>
      <c r="D41" t="s">
        <v>372</v>
      </c>
      <c r="E41" t="s">
        <v>50</v>
      </c>
      <c r="F41" s="79">
        <v>41785</v>
      </c>
      <c r="G41" t="s">
        <v>680</v>
      </c>
      <c r="H41" s="82" t="s">
        <v>6</v>
      </c>
      <c r="I41" s="73">
        <v>100</v>
      </c>
      <c r="J41" s="74" t="s">
        <v>435</v>
      </c>
      <c r="K41" s="74">
        <v>2</v>
      </c>
      <c r="L41" s="74" t="s">
        <v>435</v>
      </c>
      <c r="M41" s="74">
        <v>2</v>
      </c>
      <c r="N41" s="74" t="s">
        <v>435</v>
      </c>
      <c r="O41" s="74">
        <v>2</v>
      </c>
      <c r="P41" s="74" t="s">
        <v>892</v>
      </c>
      <c r="Q41" s="74" t="s">
        <v>438</v>
      </c>
      <c r="R41" s="74" t="s">
        <v>435</v>
      </c>
      <c r="S41" s="74">
        <v>2</v>
      </c>
      <c r="T41" s="74" t="s">
        <v>435</v>
      </c>
      <c r="U41" s="74">
        <v>2</v>
      </c>
      <c r="V41" s="74" t="s">
        <v>435</v>
      </c>
      <c r="W41" s="74">
        <v>2</v>
      </c>
      <c r="X41" s="74" t="s">
        <v>896</v>
      </c>
      <c r="Y41" s="74">
        <v>1</v>
      </c>
      <c r="Z41" s="74" t="s">
        <v>896</v>
      </c>
      <c r="AA41" s="74">
        <v>1</v>
      </c>
      <c r="AB41" s="76"/>
      <c r="AC41" s="76"/>
      <c r="AD41" s="40"/>
      <c r="AE41" s="72">
        <v>14</v>
      </c>
      <c r="AF41" s="72">
        <f t="shared" si="1"/>
        <v>14</v>
      </c>
      <c r="AG41" s="91">
        <f t="shared" si="0"/>
        <v>100</v>
      </c>
      <c r="AH41" s="72"/>
      <c r="AI41" s="72"/>
    </row>
    <row r="42" spans="1:36" x14ac:dyDescent="0.3">
      <c r="A42" s="142" t="s">
        <v>899</v>
      </c>
      <c r="B42" s="90">
        <v>45890</v>
      </c>
      <c r="C42" t="str">
        <f>VLOOKUP(D42,'Tīmekļa vietnes'!A:B,2,0)</f>
        <v>Vidzemes plānošanas reģions</v>
      </c>
      <c r="D42" t="s">
        <v>372</v>
      </c>
      <c r="E42" t="s">
        <v>50</v>
      </c>
      <c r="F42" s="79">
        <v>44881</v>
      </c>
      <c r="G42" t="s">
        <v>681</v>
      </c>
      <c r="H42" s="82" t="s">
        <v>160</v>
      </c>
      <c r="I42" s="73">
        <v>100</v>
      </c>
      <c r="J42" s="74" t="s">
        <v>435</v>
      </c>
      <c r="K42" s="74">
        <v>2</v>
      </c>
      <c r="L42" s="74" t="s">
        <v>435</v>
      </c>
      <c r="M42" s="74">
        <v>2</v>
      </c>
      <c r="N42" s="74" t="s">
        <v>435</v>
      </c>
      <c r="O42" s="74">
        <v>2</v>
      </c>
      <c r="P42" s="74" t="s">
        <v>892</v>
      </c>
      <c r="Q42" s="74" t="s">
        <v>438</v>
      </c>
      <c r="R42" s="74" t="s">
        <v>435</v>
      </c>
      <c r="S42" s="74">
        <v>2</v>
      </c>
      <c r="T42" s="74" t="s">
        <v>435</v>
      </c>
      <c r="U42" s="74">
        <v>2</v>
      </c>
      <c r="V42" s="74" t="s">
        <v>436</v>
      </c>
      <c r="W42" s="74">
        <v>0</v>
      </c>
      <c r="X42" s="74" t="s">
        <v>896</v>
      </c>
      <c r="Y42" s="74">
        <v>1</v>
      </c>
      <c r="Z42" s="74" t="s">
        <v>896</v>
      </c>
      <c r="AA42" s="74">
        <v>1</v>
      </c>
      <c r="AB42" s="76"/>
      <c r="AC42" s="76"/>
      <c r="AD42" s="40"/>
      <c r="AE42" s="72">
        <v>14</v>
      </c>
      <c r="AF42" s="72">
        <f t="shared" si="1"/>
        <v>12</v>
      </c>
      <c r="AG42" s="91">
        <f t="shared" si="0"/>
        <v>85.71</v>
      </c>
      <c r="AH42" s="72"/>
      <c r="AI42" s="72"/>
    </row>
    <row r="43" spans="1:36" ht="28.8" x14ac:dyDescent="0.3">
      <c r="A43" s="142" t="s">
        <v>899</v>
      </c>
      <c r="B43" s="90">
        <v>45890</v>
      </c>
      <c r="C43" t="str">
        <f>VLOOKUP(D43,'Tīmekļa vietnes'!A:B,2,0)</f>
        <v>Vidzemes plānošanas reģions</v>
      </c>
      <c r="D43" t="s">
        <v>372</v>
      </c>
      <c r="E43" t="s">
        <v>50</v>
      </c>
      <c r="F43" s="79">
        <v>43746</v>
      </c>
      <c r="G43" t="s">
        <v>682</v>
      </c>
      <c r="H43" s="82" t="s">
        <v>470</v>
      </c>
      <c r="I43" s="73">
        <v>74.168980000000005</v>
      </c>
      <c r="J43" s="74" t="s">
        <v>435</v>
      </c>
      <c r="K43" s="74">
        <v>2</v>
      </c>
      <c r="L43" s="74" t="s">
        <v>435</v>
      </c>
      <c r="M43" s="74">
        <v>2</v>
      </c>
      <c r="N43" s="74" t="s">
        <v>435</v>
      </c>
      <c r="O43" s="74">
        <v>2</v>
      </c>
      <c r="P43" s="74" t="s">
        <v>892</v>
      </c>
      <c r="Q43" s="74" t="s">
        <v>438</v>
      </c>
      <c r="R43" s="74" t="s">
        <v>435</v>
      </c>
      <c r="S43" s="74">
        <v>2</v>
      </c>
      <c r="T43" s="74" t="s">
        <v>435</v>
      </c>
      <c r="U43" s="74">
        <v>2</v>
      </c>
      <c r="V43" s="74" t="s">
        <v>436</v>
      </c>
      <c r="W43" s="74">
        <v>0</v>
      </c>
      <c r="X43" s="74" t="s">
        <v>896</v>
      </c>
      <c r="Y43" s="74">
        <v>1</v>
      </c>
      <c r="Z43" s="74" t="s">
        <v>896</v>
      </c>
      <c r="AA43" s="74">
        <v>1</v>
      </c>
      <c r="AB43" s="76"/>
      <c r="AC43" s="76"/>
      <c r="AD43" s="40"/>
      <c r="AE43" s="72">
        <v>14</v>
      </c>
      <c r="AF43" s="72">
        <f t="shared" si="1"/>
        <v>12</v>
      </c>
      <c r="AG43" s="91">
        <f t="shared" si="0"/>
        <v>85.71</v>
      </c>
      <c r="AH43" s="72"/>
      <c r="AI43" s="72"/>
    </row>
    <row r="44" spans="1:36" x14ac:dyDescent="0.3">
      <c r="A44" s="142" t="s">
        <v>899</v>
      </c>
      <c r="B44" s="90">
        <v>45890</v>
      </c>
      <c r="C44" t="str">
        <f>VLOOKUP(D44,'Tīmekļa vietnes'!A:B,2,0)</f>
        <v>Vidzemes plānošanas reģions</v>
      </c>
      <c r="D44" t="s">
        <v>372</v>
      </c>
      <c r="E44" t="s">
        <v>50</v>
      </c>
      <c r="F44" s="79">
        <v>44386</v>
      </c>
      <c r="G44" s="99" t="s">
        <v>670</v>
      </c>
      <c r="H44" s="82" t="s">
        <v>5</v>
      </c>
      <c r="I44" s="102">
        <v>23.75</v>
      </c>
      <c r="J44" s="74" t="s">
        <v>435</v>
      </c>
      <c r="K44" s="74">
        <v>2</v>
      </c>
      <c r="L44" s="74" t="s">
        <v>435</v>
      </c>
      <c r="M44" s="74">
        <v>2</v>
      </c>
      <c r="N44" s="74" t="s">
        <v>435</v>
      </c>
      <c r="O44" s="74">
        <v>2</v>
      </c>
      <c r="P44" s="74" t="s">
        <v>892</v>
      </c>
      <c r="Q44" s="74" t="s">
        <v>438</v>
      </c>
      <c r="R44" s="74" t="s">
        <v>435</v>
      </c>
      <c r="S44" s="74">
        <v>2</v>
      </c>
      <c r="T44" s="74" t="s">
        <v>435</v>
      </c>
      <c r="U44" s="74">
        <v>2</v>
      </c>
      <c r="V44" s="74" t="s">
        <v>435</v>
      </c>
      <c r="W44" s="74">
        <v>2</v>
      </c>
      <c r="X44" s="74" t="s">
        <v>896</v>
      </c>
      <c r="Y44" s="74">
        <v>1</v>
      </c>
      <c r="Z44" s="74" t="s">
        <v>896</v>
      </c>
      <c r="AA44" s="74">
        <v>1</v>
      </c>
      <c r="AB44" s="76"/>
      <c r="AC44" s="76"/>
      <c r="AD44" s="40"/>
      <c r="AE44" s="72">
        <v>14</v>
      </c>
      <c r="AF44" s="72">
        <f t="shared" si="1"/>
        <v>14</v>
      </c>
      <c r="AG44" s="91">
        <f t="shared" si="0"/>
        <v>100</v>
      </c>
      <c r="AH44" s="72"/>
      <c r="AI44" s="72"/>
    </row>
    <row r="45" spans="1:36" ht="28.8" x14ac:dyDescent="0.3">
      <c r="A45" s="142" t="s">
        <v>899</v>
      </c>
      <c r="B45" s="90">
        <v>45890</v>
      </c>
      <c r="C45" t="str">
        <f>VLOOKUP(D45,'Tīmekļa vietnes'!A:B,2,0)</f>
        <v>Vidzemes plānošanas reģions</v>
      </c>
      <c r="D45" t="s">
        <v>372</v>
      </c>
      <c r="E45" t="s">
        <v>50</v>
      </c>
      <c r="F45" s="79">
        <v>44495</v>
      </c>
      <c r="G45" s="99" t="s">
        <v>683</v>
      </c>
      <c r="H45" s="82" t="s">
        <v>471</v>
      </c>
      <c r="I45" s="73">
        <v>100</v>
      </c>
      <c r="J45" s="74" t="s">
        <v>435</v>
      </c>
      <c r="K45" s="74">
        <v>2</v>
      </c>
      <c r="L45" s="74" t="s">
        <v>435</v>
      </c>
      <c r="M45" s="74">
        <v>2</v>
      </c>
      <c r="N45" s="74" t="s">
        <v>435</v>
      </c>
      <c r="O45" s="74">
        <v>2</v>
      </c>
      <c r="P45" s="74" t="s">
        <v>892</v>
      </c>
      <c r="Q45" s="74" t="s">
        <v>438</v>
      </c>
      <c r="R45" s="74" t="s">
        <v>435</v>
      </c>
      <c r="S45" s="74">
        <v>2</v>
      </c>
      <c r="T45" s="74" t="s">
        <v>435</v>
      </c>
      <c r="U45" s="74">
        <v>2</v>
      </c>
      <c r="V45" s="74" t="s">
        <v>436</v>
      </c>
      <c r="W45" s="74">
        <v>0</v>
      </c>
      <c r="X45" s="74" t="s">
        <v>896</v>
      </c>
      <c r="Y45" s="74">
        <v>1</v>
      </c>
      <c r="Z45" s="74" t="s">
        <v>896</v>
      </c>
      <c r="AA45" s="74">
        <v>1</v>
      </c>
      <c r="AB45" s="76"/>
      <c r="AC45" s="76"/>
      <c r="AD45" s="40"/>
      <c r="AE45" s="72">
        <v>14</v>
      </c>
      <c r="AF45" s="72">
        <f t="shared" si="1"/>
        <v>12</v>
      </c>
      <c r="AG45" s="91">
        <f t="shared" si="0"/>
        <v>85.71</v>
      </c>
      <c r="AH45" s="72"/>
      <c r="AI45" s="72"/>
    </row>
    <row r="46" spans="1:36" ht="28.8" x14ac:dyDescent="0.3">
      <c r="A46" s="142" t="s">
        <v>899</v>
      </c>
      <c r="B46" s="90">
        <v>45890</v>
      </c>
      <c r="C46" t="str">
        <f>VLOOKUP(D46,'Tīmekļa vietnes'!A:B,2,0)</f>
        <v>Vidzemes plānošanas reģions</v>
      </c>
      <c r="D46" t="s">
        <v>372</v>
      </c>
      <c r="E46" t="s">
        <v>50</v>
      </c>
      <c r="F46" s="79">
        <v>44707</v>
      </c>
      <c r="G46" t="s">
        <v>684</v>
      </c>
      <c r="H46" s="82" t="s">
        <v>472</v>
      </c>
      <c r="I46" s="73">
        <v>100</v>
      </c>
      <c r="J46" s="74" t="s">
        <v>435</v>
      </c>
      <c r="K46" s="74">
        <v>2</v>
      </c>
      <c r="L46" s="74" t="s">
        <v>435</v>
      </c>
      <c r="M46" s="74">
        <v>2</v>
      </c>
      <c r="N46" s="74" t="s">
        <v>435</v>
      </c>
      <c r="O46" s="74">
        <v>2</v>
      </c>
      <c r="P46" s="74" t="s">
        <v>892</v>
      </c>
      <c r="Q46" s="74" t="s">
        <v>438</v>
      </c>
      <c r="R46" s="74" t="s">
        <v>435</v>
      </c>
      <c r="S46" s="74">
        <v>2</v>
      </c>
      <c r="T46" s="74" t="s">
        <v>436</v>
      </c>
      <c r="U46" s="74">
        <v>0</v>
      </c>
      <c r="V46" s="74" t="s">
        <v>435</v>
      </c>
      <c r="W46" s="74">
        <v>2</v>
      </c>
      <c r="X46" s="74" t="s">
        <v>896</v>
      </c>
      <c r="Y46" s="74">
        <v>1</v>
      </c>
      <c r="Z46" s="74" t="s">
        <v>896</v>
      </c>
      <c r="AA46" s="74">
        <v>1</v>
      </c>
      <c r="AB46" s="76"/>
      <c r="AC46" s="76"/>
      <c r="AD46" s="40" t="s">
        <v>900</v>
      </c>
      <c r="AE46" s="72">
        <v>14</v>
      </c>
      <c r="AF46" s="72">
        <f t="shared" si="1"/>
        <v>12</v>
      </c>
      <c r="AG46" s="91">
        <f t="shared" si="0"/>
        <v>85.71</v>
      </c>
      <c r="AH46" s="72"/>
      <c r="AI46" s="72"/>
    </row>
    <row r="47" spans="1:36" x14ac:dyDescent="0.3">
      <c r="A47" s="142" t="s">
        <v>899</v>
      </c>
      <c r="B47" s="90">
        <v>45890</v>
      </c>
      <c r="C47" t="str">
        <f>VLOOKUP(D47,'Tīmekļa vietnes'!A:B,2,0)</f>
        <v>Vidzemes plānošanas reģions</v>
      </c>
      <c r="D47" t="s">
        <v>372</v>
      </c>
      <c r="E47" t="s">
        <v>50</v>
      </c>
      <c r="F47" s="79">
        <v>42551</v>
      </c>
      <c r="G47" t="s">
        <v>779</v>
      </c>
      <c r="H47" s="82" t="s">
        <v>992</v>
      </c>
      <c r="I47" s="73">
        <v>100</v>
      </c>
      <c r="J47" s="74" t="s">
        <v>435</v>
      </c>
      <c r="K47" s="74">
        <v>2</v>
      </c>
      <c r="L47" s="74" t="s">
        <v>435</v>
      </c>
      <c r="M47" s="74">
        <v>2</v>
      </c>
      <c r="N47" s="74" t="s">
        <v>435</v>
      </c>
      <c r="O47" s="74">
        <v>2</v>
      </c>
      <c r="P47" s="74" t="s">
        <v>892</v>
      </c>
      <c r="Q47" s="74" t="s">
        <v>438</v>
      </c>
      <c r="R47" s="74" t="s">
        <v>435</v>
      </c>
      <c r="S47" s="74">
        <v>2</v>
      </c>
      <c r="T47" s="74" t="s">
        <v>435</v>
      </c>
      <c r="U47" s="74">
        <v>2</v>
      </c>
      <c r="V47" s="74" t="s">
        <v>436</v>
      </c>
      <c r="W47" s="74">
        <v>0</v>
      </c>
      <c r="X47" s="74" t="s">
        <v>896</v>
      </c>
      <c r="Y47" s="74">
        <v>1</v>
      </c>
      <c r="Z47" s="74" t="s">
        <v>896</v>
      </c>
      <c r="AA47" s="74">
        <v>1</v>
      </c>
      <c r="AB47" s="76"/>
      <c r="AC47" s="76"/>
      <c r="AD47" s="40"/>
      <c r="AE47" s="72">
        <v>14</v>
      </c>
      <c r="AF47" s="72">
        <f t="shared" si="1"/>
        <v>12</v>
      </c>
      <c r="AG47" s="91">
        <f t="shared" si="0"/>
        <v>85.71</v>
      </c>
      <c r="AH47" s="72"/>
      <c r="AI47" s="72"/>
    </row>
    <row r="48" spans="1:36" x14ac:dyDescent="0.3">
      <c r="A48" s="142" t="s">
        <v>899</v>
      </c>
      <c r="B48" s="90">
        <v>45890</v>
      </c>
      <c r="C48" t="str">
        <f>VLOOKUP(D48,'Tīmekļa vietnes'!A:B,2,0)</f>
        <v>Vidzemes plānošanas reģions</v>
      </c>
      <c r="D48" t="s">
        <v>372</v>
      </c>
      <c r="E48" t="s">
        <v>50</v>
      </c>
      <c r="F48" s="79">
        <v>45155</v>
      </c>
      <c r="G48" t="s">
        <v>657</v>
      </c>
      <c r="H48" s="82" t="s">
        <v>448</v>
      </c>
      <c r="I48" s="73">
        <v>54.067480000000003</v>
      </c>
      <c r="J48" s="74" t="s">
        <v>435</v>
      </c>
      <c r="K48" s="74">
        <v>2</v>
      </c>
      <c r="L48" s="74" t="s">
        <v>435</v>
      </c>
      <c r="M48" s="74">
        <v>2</v>
      </c>
      <c r="N48" s="74" t="s">
        <v>435</v>
      </c>
      <c r="O48" s="74">
        <v>2</v>
      </c>
      <c r="P48" s="74" t="s">
        <v>892</v>
      </c>
      <c r="Q48" s="74" t="s">
        <v>438</v>
      </c>
      <c r="R48" s="74" t="s">
        <v>435</v>
      </c>
      <c r="S48" s="74">
        <v>2</v>
      </c>
      <c r="T48" s="74" t="s">
        <v>435</v>
      </c>
      <c r="U48" s="74">
        <v>2</v>
      </c>
      <c r="V48" s="74" t="s">
        <v>435</v>
      </c>
      <c r="W48" s="74">
        <v>2</v>
      </c>
      <c r="X48" s="74" t="s">
        <v>896</v>
      </c>
      <c r="Y48" s="74">
        <v>1</v>
      </c>
      <c r="Z48" s="74" t="s">
        <v>896</v>
      </c>
      <c r="AA48" s="74">
        <v>1</v>
      </c>
      <c r="AB48" s="76"/>
      <c r="AC48" s="76"/>
      <c r="AD48" s="40"/>
      <c r="AE48" s="72">
        <v>14</v>
      </c>
      <c r="AF48" s="72">
        <f t="shared" si="1"/>
        <v>14</v>
      </c>
      <c r="AG48" s="91">
        <f t="shared" si="0"/>
        <v>100</v>
      </c>
      <c r="AH48" s="72"/>
      <c r="AI48" s="72"/>
    </row>
    <row r="49" spans="1:36" x14ac:dyDescent="0.3">
      <c r="A49" s="142" t="s">
        <v>899</v>
      </c>
      <c r="B49" s="90">
        <v>45890</v>
      </c>
      <c r="C49" t="str">
        <f>VLOOKUP(D49,'Tīmekļa vietnes'!A:B,2,0)</f>
        <v>Vidzemes plānošanas reģions</v>
      </c>
      <c r="D49" t="s">
        <v>372</v>
      </c>
      <c r="E49" t="s">
        <v>50</v>
      </c>
      <c r="F49" s="79">
        <v>45238</v>
      </c>
      <c r="G49" t="s">
        <v>685</v>
      </c>
      <c r="H49" s="82" t="s">
        <v>473</v>
      </c>
      <c r="I49" s="73">
        <v>100</v>
      </c>
      <c r="J49" s="74" t="s">
        <v>435</v>
      </c>
      <c r="K49" s="74">
        <v>2</v>
      </c>
      <c r="L49" s="74" t="s">
        <v>435</v>
      </c>
      <c r="M49" s="74">
        <v>2</v>
      </c>
      <c r="N49" s="74" t="s">
        <v>435</v>
      </c>
      <c r="O49" s="74">
        <v>2</v>
      </c>
      <c r="P49" s="74" t="s">
        <v>892</v>
      </c>
      <c r="Q49" s="74" t="s">
        <v>438</v>
      </c>
      <c r="R49" s="74" t="s">
        <v>435</v>
      </c>
      <c r="S49" s="74">
        <v>2</v>
      </c>
      <c r="T49" s="74" t="s">
        <v>435</v>
      </c>
      <c r="U49" s="74">
        <v>2</v>
      </c>
      <c r="V49" s="74" t="s">
        <v>436</v>
      </c>
      <c r="W49" s="74">
        <v>0</v>
      </c>
      <c r="X49" s="74" t="s">
        <v>896</v>
      </c>
      <c r="Y49" s="74">
        <v>1</v>
      </c>
      <c r="Z49" s="74" t="s">
        <v>896</v>
      </c>
      <c r="AA49" s="74">
        <v>1</v>
      </c>
      <c r="AB49" s="76"/>
      <c r="AC49" s="76"/>
      <c r="AD49" s="40"/>
      <c r="AE49" s="72">
        <v>14</v>
      </c>
      <c r="AF49" s="72">
        <f t="shared" si="1"/>
        <v>12</v>
      </c>
      <c r="AG49" s="91">
        <f t="shared" si="0"/>
        <v>85.71</v>
      </c>
      <c r="AH49" s="72"/>
      <c r="AI49" s="72"/>
    </row>
    <row r="50" spans="1:36" ht="28.8" x14ac:dyDescent="0.3">
      <c r="A50" s="81" t="s">
        <v>962</v>
      </c>
      <c r="B50" s="90">
        <v>45895</v>
      </c>
      <c r="C50" t="str">
        <f>VLOOKUP(D50,'Tīmekļa vietnes'!A:B,2,0)</f>
        <v>Latgales plānošanas reģions</v>
      </c>
      <c r="D50" t="s">
        <v>373</v>
      </c>
      <c r="E50" t="s">
        <v>374</v>
      </c>
      <c r="F50" s="79">
        <v>45119</v>
      </c>
      <c r="G50" t="s">
        <v>687</v>
      </c>
      <c r="H50" s="82" t="s">
        <v>474</v>
      </c>
      <c r="I50" s="73">
        <v>100</v>
      </c>
      <c r="J50" s="74" t="s">
        <v>435</v>
      </c>
      <c r="K50" s="74">
        <v>2</v>
      </c>
      <c r="L50" s="74" t="s">
        <v>435</v>
      </c>
      <c r="M50" s="74">
        <v>2</v>
      </c>
      <c r="N50" s="74" t="s">
        <v>435</v>
      </c>
      <c r="O50" s="74">
        <v>2</v>
      </c>
      <c r="P50" s="74" t="s">
        <v>892</v>
      </c>
      <c r="Q50" s="74" t="s">
        <v>438</v>
      </c>
      <c r="R50" s="74" t="s">
        <v>435</v>
      </c>
      <c r="S50" s="74">
        <v>2</v>
      </c>
      <c r="T50" s="74" t="s">
        <v>435</v>
      </c>
      <c r="U50" s="74">
        <v>2</v>
      </c>
      <c r="V50" s="74" t="s">
        <v>435</v>
      </c>
      <c r="W50" s="74">
        <v>2</v>
      </c>
      <c r="X50" s="74" t="s">
        <v>897</v>
      </c>
      <c r="Y50" s="74" t="s">
        <v>438</v>
      </c>
      <c r="Z50" s="74" t="s">
        <v>897</v>
      </c>
      <c r="AA50" s="74" t="s">
        <v>438</v>
      </c>
      <c r="AB50" s="75" t="s">
        <v>977</v>
      </c>
      <c r="AC50" s="76"/>
      <c r="AD50" s="5"/>
      <c r="AE50" s="72">
        <v>12</v>
      </c>
      <c r="AF50" s="72">
        <f t="shared" si="1"/>
        <v>12</v>
      </c>
      <c r="AG50" s="91">
        <f t="shared" si="0"/>
        <v>100</v>
      </c>
      <c r="AH50" s="73">
        <v>96.992481203007515</v>
      </c>
      <c r="AI50" s="73"/>
      <c r="AJ50" s="29"/>
    </row>
    <row r="51" spans="1:36" ht="28.8" x14ac:dyDescent="0.3">
      <c r="A51" s="142" t="s">
        <v>962</v>
      </c>
      <c r="B51" s="90">
        <v>45895</v>
      </c>
      <c r="C51" t="str">
        <f>VLOOKUP(D51,'Tīmekļa vietnes'!A:B,2,0)</f>
        <v>Latgales plānošanas reģions</v>
      </c>
      <c r="D51" t="s">
        <v>373</v>
      </c>
      <c r="E51" t="s">
        <v>374</v>
      </c>
      <c r="F51" s="79">
        <v>44943</v>
      </c>
      <c r="G51" t="s">
        <v>688</v>
      </c>
      <c r="H51" s="82" t="s">
        <v>475</v>
      </c>
      <c r="I51" s="73">
        <v>100</v>
      </c>
      <c r="J51" s="74" t="s">
        <v>435</v>
      </c>
      <c r="K51" s="74">
        <v>2</v>
      </c>
      <c r="L51" s="74" t="s">
        <v>435</v>
      </c>
      <c r="M51" s="74">
        <v>2</v>
      </c>
      <c r="N51" s="74" t="s">
        <v>435</v>
      </c>
      <c r="O51" s="74">
        <v>2</v>
      </c>
      <c r="P51" s="74" t="s">
        <v>892</v>
      </c>
      <c r="Q51" s="74" t="s">
        <v>438</v>
      </c>
      <c r="R51" s="74" t="s">
        <v>435</v>
      </c>
      <c r="S51" s="74">
        <v>2</v>
      </c>
      <c r="T51" s="74" t="s">
        <v>435</v>
      </c>
      <c r="U51" s="74">
        <v>2</v>
      </c>
      <c r="V51" s="74" t="s">
        <v>435</v>
      </c>
      <c r="W51" s="74">
        <v>2</v>
      </c>
      <c r="X51" s="74" t="s">
        <v>897</v>
      </c>
      <c r="Y51" s="74" t="s">
        <v>438</v>
      </c>
      <c r="Z51" s="74" t="s">
        <v>897</v>
      </c>
      <c r="AA51" s="74" t="s">
        <v>438</v>
      </c>
      <c r="AB51" s="76"/>
      <c r="AC51" s="76"/>
      <c r="AD51" s="5"/>
      <c r="AE51" s="72">
        <v>12</v>
      </c>
      <c r="AF51" s="72">
        <f t="shared" si="1"/>
        <v>12</v>
      </c>
      <c r="AG51" s="91">
        <f t="shared" si="0"/>
        <v>100</v>
      </c>
      <c r="AH51" s="72"/>
      <c r="AI51" s="72"/>
    </row>
    <row r="52" spans="1:36" ht="28.8" x14ac:dyDescent="0.3">
      <c r="A52" s="142" t="s">
        <v>962</v>
      </c>
      <c r="B52" s="90">
        <v>45895</v>
      </c>
      <c r="C52" t="str">
        <f>VLOOKUP(D52,'Tīmekļa vietnes'!A:B,2,0)</f>
        <v>Latgales plānošanas reģions</v>
      </c>
      <c r="D52" t="s">
        <v>373</v>
      </c>
      <c r="E52" t="s">
        <v>374</v>
      </c>
      <c r="F52" s="79">
        <v>44951</v>
      </c>
      <c r="G52" t="s">
        <v>689</v>
      </c>
      <c r="H52" s="82" t="s">
        <v>476</v>
      </c>
      <c r="I52" s="73">
        <v>100</v>
      </c>
      <c r="J52" s="74" t="s">
        <v>435</v>
      </c>
      <c r="K52" s="74">
        <v>2</v>
      </c>
      <c r="L52" s="74" t="s">
        <v>435</v>
      </c>
      <c r="M52" s="74">
        <v>2</v>
      </c>
      <c r="N52" s="74" t="s">
        <v>435</v>
      </c>
      <c r="O52" s="74">
        <v>2</v>
      </c>
      <c r="P52" s="74" t="s">
        <v>892</v>
      </c>
      <c r="Q52" s="74" t="s">
        <v>438</v>
      </c>
      <c r="R52" s="74" t="s">
        <v>435</v>
      </c>
      <c r="S52" s="74">
        <v>2</v>
      </c>
      <c r="T52" s="74" t="s">
        <v>435</v>
      </c>
      <c r="U52" s="74">
        <v>2</v>
      </c>
      <c r="V52" s="74" t="s">
        <v>435</v>
      </c>
      <c r="W52" s="74">
        <v>2</v>
      </c>
      <c r="X52" s="74" t="s">
        <v>897</v>
      </c>
      <c r="Y52" s="74" t="s">
        <v>438</v>
      </c>
      <c r="Z52" s="74" t="s">
        <v>897</v>
      </c>
      <c r="AA52" s="74" t="s">
        <v>438</v>
      </c>
      <c r="AB52" s="76"/>
      <c r="AC52" s="76"/>
      <c r="AD52" s="5"/>
      <c r="AE52" s="72">
        <v>12</v>
      </c>
      <c r="AF52" s="72">
        <f t="shared" si="1"/>
        <v>12</v>
      </c>
      <c r="AG52" s="91">
        <f t="shared" si="0"/>
        <v>100</v>
      </c>
      <c r="AH52" s="72"/>
      <c r="AI52" s="72"/>
    </row>
    <row r="53" spans="1:36" ht="28.8" x14ac:dyDescent="0.3">
      <c r="A53" s="142" t="s">
        <v>962</v>
      </c>
      <c r="B53" s="90">
        <v>45895</v>
      </c>
      <c r="C53" t="str">
        <f>VLOOKUP(D53,'Tīmekļa vietnes'!A:B,2,0)</f>
        <v>Latgales plānošanas reģions</v>
      </c>
      <c r="D53" t="s">
        <v>373</v>
      </c>
      <c r="E53" t="s">
        <v>374</v>
      </c>
      <c r="F53" s="79">
        <v>44967</v>
      </c>
      <c r="G53" t="s">
        <v>690</v>
      </c>
      <c r="H53" s="82" t="s">
        <v>477</v>
      </c>
      <c r="I53" s="73">
        <v>100</v>
      </c>
      <c r="J53" s="74" t="s">
        <v>435</v>
      </c>
      <c r="K53" s="74">
        <v>2</v>
      </c>
      <c r="L53" s="74" t="s">
        <v>435</v>
      </c>
      <c r="M53" s="74">
        <v>2</v>
      </c>
      <c r="N53" s="74" t="s">
        <v>435</v>
      </c>
      <c r="O53" s="74">
        <v>2</v>
      </c>
      <c r="P53" s="74" t="s">
        <v>892</v>
      </c>
      <c r="Q53" s="74" t="s">
        <v>438</v>
      </c>
      <c r="R53" s="74" t="s">
        <v>435</v>
      </c>
      <c r="S53" s="74">
        <v>2</v>
      </c>
      <c r="T53" s="74" t="s">
        <v>435</v>
      </c>
      <c r="U53" s="74">
        <v>2</v>
      </c>
      <c r="V53" s="74" t="s">
        <v>435</v>
      </c>
      <c r="W53" s="74">
        <v>2</v>
      </c>
      <c r="X53" s="74" t="s">
        <v>897</v>
      </c>
      <c r="Y53" s="74" t="s">
        <v>438</v>
      </c>
      <c r="Z53" s="74" t="s">
        <v>897</v>
      </c>
      <c r="AA53" s="74" t="s">
        <v>438</v>
      </c>
      <c r="AB53" s="76"/>
      <c r="AC53" s="76"/>
      <c r="AD53" s="5"/>
      <c r="AE53" s="72">
        <v>12</v>
      </c>
      <c r="AF53" s="72">
        <f t="shared" si="1"/>
        <v>12</v>
      </c>
      <c r="AG53" s="91">
        <f t="shared" si="0"/>
        <v>100</v>
      </c>
      <c r="AH53" s="72"/>
      <c r="AI53" s="72"/>
    </row>
    <row r="54" spans="1:36" ht="28.8" x14ac:dyDescent="0.3">
      <c r="A54" s="142" t="s">
        <v>962</v>
      </c>
      <c r="B54" s="90">
        <v>45895</v>
      </c>
      <c r="C54" t="str">
        <f>VLOOKUP(D54,'Tīmekļa vietnes'!A:B,2,0)</f>
        <v>Latgales plānošanas reģions</v>
      </c>
      <c r="D54" t="s">
        <v>373</v>
      </c>
      <c r="E54" t="s">
        <v>374</v>
      </c>
      <c r="F54" s="79">
        <v>44972</v>
      </c>
      <c r="G54" t="s">
        <v>691</v>
      </c>
      <c r="H54" s="82" t="s">
        <v>478</v>
      </c>
      <c r="I54" s="73">
        <v>100</v>
      </c>
      <c r="J54" s="74" t="s">
        <v>435</v>
      </c>
      <c r="K54" s="74">
        <v>2</v>
      </c>
      <c r="L54" s="74" t="s">
        <v>435</v>
      </c>
      <c r="M54" s="74">
        <v>2</v>
      </c>
      <c r="N54" s="74" t="s">
        <v>435</v>
      </c>
      <c r="O54" s="74">
        <v>2</v>
      </c>
      <c r="P54" s="74" t="s">
        <v>892</v>
      </c>
      <c r="Q54" s="74" t="s">
        <v>438</v>
      </c>
      <c r="R54" s="74" t="s">
        <v>435</v>
      </c>
      <c r="S54" s="74">
        <v>2</v>
      </c>
      <c r="T54" s="74" t="s">
        <v>435</v>
      </c>
      <c r="U54" s="74">
        <v>2</v>
      </c>
      <c r="V54" s="74" t="s">
        <v>435</v>
      </c>
      <c r="W54" s="74">
        <v>2</v>
      </c>
      <c r="X54" s="74" t="s">
        <v>897</v>
      </c>
      <c r="Y54" s="74" t="s">
        <v>438</v>
      </c>
      <c r="Z54" s="74" t="s">
        <v>896</v>
      </c>
      <c r="AA54" s="74">
        <v>1</v>
      </c>
      <c r="AB54" s="76"/>
      <c r="AC54" s="76"/>
      <c r="AD54" s="5"/>
      <c r="AE54" s="72">
        <v>13</v>
      </c>
      <c r="AF54" s="72">
        <f t="shared" si="1"/>
        <v>13</v>
      </c>
      <c r="AG54" s="91">
        <f t="shared" si="0"/>
        <v>100</v>
      </c>
      <c r="AH54" s="72"/>
      <c r="AI54" s="72"/>
    </row>
    <row r="55" spans="1:36" ht="28.8" x14ac:dyDescent="0.3">
      <c r="A55" s="142" t="s">
        <v>962</v>
      </c>
      <c r="B55" s="90">
        <v>45895</v>
      </c>
      <c r="C55" t="str">
        <f>VLOOKUP(D55,'Tīmekļa vietnes'!A:B,2,0)</f>
        <v>Latgales plānošanas reģions</v>
      </c>
      <c r="D55" t="s">
        <v>373</v>
      </c>
      <c r="E55" t="s">
        <v>374</v>
      </c>
      <c r="F55" s="79">
        <v>45196</v>
      </c>
      <c r="G55" t="s">
        <v>667</v>
      </c>
      <c r="H55" s="82" t="s">
        <v>458</v>
      </c>
      <c r="I55" s="73">
        <v>89.290750000000003</v>
      </c>
      <c r="J55" s="74" t="s">
        <v>435</v>
      </c>
      <c r="K55" s="74">
        <v>2</v>
      </c>
      <c r="L55" s="74" t="s">
        <v>435</v>
      </c>
      <c r="M55" s="74">
        <v>2</v>
      </c>
      <c r="N55" s="74" t="s">
        <v>435</v>
      </c>
      <c r="O55" s="74">
        <v>2</v>
      </c>
      <c r="P55" s="74" t="s">
        <v>892</v>
      </c>
      <c r="Q55" s="74" t="s">
        <v>438</v>
      </c>
      <c r="R55" s="74" t="s">
        <v>435</v>
      </c>
      <c r="S55" s="74">
        <v>2</v>
      </c>
      <c r="T55" s="74" t="s">
        <v>435</v>
      </c>
      <c r="U55" s="74">
        <v>2</v>
      </c>
      <c r="V55" s="74" t="s">
        <v>435</v>
      </c>
      <c r="W55" s="74">
        <v>2</v>
      </c>
      <c r="X55" s="74" t="s">
        <v>897</v>
      </c>
      <c r="Y55" s="74" t="s">
        <v>438</v>
      </c>
      <c r="Z55" s="74" t="s">
        <v>897</v>
      </c>
      <c r="AA55" s="74" t="s">
        <v>438</v>
      </c>
      <c r="AB55" s="76"/>
      <c r="AC55" s="76"/>
      <c r="AD55" s="5"/>
      <c r="AE55" s="72">
        <v>12</v>
      </c>
      <c r="AF55" s="72">
        <f t="shared" si="1"/>
        <v>12</v>
      </c>
      <c r="AG55" s="91">
        <f t="shared" si="0"/>
        <v>100</v>
      </c>
      <c r="AH55" s="72"/>
      <c r="AI55" s="72"/>
    </row>
    <row r="56" spans="1:36" ht="28.8" x14ac:dyDescent="0.3">
      <c r="A56" s="142" t="s">
        <v>962</v>
      </c>
      <c r="B56" s="90">
        <v>45895</v>
      </c>
      <c r="C56" t="str">
        <f>VLOOKUP(D56,'Tīmekļa vietnes'!A:B,2,0)</f>
        <v>Latgales plānošanas reģions</v>
      </c>
      <c r="D56" t="s">
        <v>373</v>
      </c>
      <c r="E56" t="s">
        <v>374</v>
      </c>
      <c r="F56" s="79">
        <v>45135</v>
      </c>
      <c r="G56" t="s">
        <v>692</v>
      </c>
      <c r="H56" s="82" t="s">
        <v>479</v>
      </c>
      <c r="I56" s="73">
        <v>49.678930000000001</v>
      </c>
      <c r="J56" s="74" t="s">
        <v>435</v>
      </c>
      <c r="K56" s="74">
        <v>2</v>
      </c>
      <c r="L56" s="74" t="s">
        <v>435</v>
      </c>
      <c r="M56" s="74">
        <v>2</v>
      </c>
      <c r="N56" s="74" t="s">
        <v>435</v>
      </c>
      <c r="O56" s="74">
        <v>2</v>
      </c>
      <c r="P56" s="74" t="s">
        <v>892</v>
      </c>
      <c r="Q56" s="74" t="s">
        <v>438</v>
      </c>
      <c r="R56" s="74" t="s">
        <v>435</v>
      </c>
      <c r="S56" s="74">
        <v>2</v>
      </c>
      <c r="T56" s="74" t="s">
        <v>436</v>
      </c>
      <c r="U56" s="74">
        <v>0</v>
      </c>
      <c r="V56" s="74" t="s">
        <v>436</v>
      </c>
      <c r="W56" s="74">
        <v>0</v>
      </c>
      <c r="X56" s="74" t="s">
        <v>897</v>
      </c>
      <c r="Y56" s="74" t="s">
        <v>438</v>
      </c>
      <c r="Z56" s="74" t="s">
        <v>897</v>
      </c>
      <c r="AA56" s="74" t="s">
        <v>438</v>
      </c>
      <c r="AB56" s="76"/>
      <c r="AC56" s="76"/>
      <c r="AD56" s="5"/>
      <c r="AE56" s="72">
        <v>12</v>
      </c>
      <c r="AF56" s="72">
        <f t="shared" si="1"/>
        <v>8</v>
      </c>
      <c r="AG56" s="91">
        <f t="shared" si="0"/>
        <v>66.67</v>
      </c>
      <c r="AH56" s="72"/>
      <c r="AI56" s="72"/>
    </row>
    <row r="57" spans="1:36" ht="43.2" x14ac:dyDescent="0.3">
      <c r="A57" s="142" t="s">
        <v>962</v>
      </c>
      <c r="B57" s="90">
        <v>45895</v>
      </c>
      <c r="C57" t="str">
        <f>VLOOKUP(D57,'Tīmekļa vietnes'!A:B,2,0)</f>
        <v>Latgales plānošanas reģions</v>
      </c>
      <c r="D57" t="s">
        <v>373</v>
      </c>
      <c r="E57" t="s">
        <v>374</v>
      </c>
      <c r="F57" s="79">
        <v>45278</v>
      </c>
      <c r="G57" t="s">
        <v>668</v>
      </c>
      <c r="H57" s="82" t="s">
        <v>459</v>
      </c>
      <c r="I57" s="73">
        <v>53.525640000000003</v>
      </c>
      <c r="J57" s="74" t="s">
        <v>435</v>
      </c>
      <c r="K57" s="74">
        <v>2</v>
      </c>
      <c r="L57" s="74" t="s">
        <v>435</v>
      </c>
      <c r="M57" s="74">
        <v>2</v>
      </c>
      <c r="N57" s="74" t="s">
        <v>435</v>
      </c>
      <c r="O57" s="74">
        <v>2</v>
      </c>
      <c r="P57" s="74" t="s">
        <v>892</v>
      </c>
      <c r="Q57" s="74" t="s">
        <v>438</v>
      </c>
      <c r="R57" s="74" t="s">
        <v>435</v>
      </c>
      <c r="S57" s="74">
        <v>2</v>
      </c>
      <c r="T57" s="74" t="s">
        <v>435</v>
      </c>
      <c r="U57" s="74">
        <v>2</v>
      </c>
      <c r="V57" s="74" t="s">
        <v>435</v>
      </c>
      <c r="W57" s="74">
        <v>2</v>
      </c>
      <c r="X57" s="74" t="s">
        <v>897</v>
      </c>
      <c r="Y57" s="74" t="s">
        <v>438</v>
      </c>
      <c r="Z57" s="74" t="s">
        <v>897</v>
      </c>
      <c r="AA57" s="74" t="s">
        <v>438</v>
      </c>
      <c r="AB57" s="76"/>
      <c r="AC57" s="76"/>
      <c r="AD57" s="5"/>
      <c r="AE57" s="72">
        <v>12</v>
      </c>
      <c r="AF57" s="72">
        <f t="shared" si="1"/>
        <v>12</v>
      </c>
      <c r="AG57" s="91">
        <f t="shared" si="0"/>
        <v>100</v>
      </c>
      <c r="AH57" s="72"/>
      <c r="AI57" s="72"/>
    </row>
    <row r="58" spans="1:36" ht="28.8" x14ac:dyDescent="0.3">
      <c r="A58" s="142" t="s">
        <v>962</v>
      </c>
      <c r="B58" s="90">
        <v>45895</v>
      </c>
      <c r="C58" t="str">
        <f>VLOOKUP(D58,'Tīmekļa vietnes'!A:B,2,0)</f>
        <v>Latgales plānošanas reģions</v>
      </c>
      <c r="D58" t="s">
        <v>373</v>
      </c>
      <c r="E58" t="s">
        <v>374</v>
      </c>
      <c r="F58" s="79">
        <v>45299</v>
      </c>
      <c r="G58" t="s">
        <v>693</v>
      </c>
      <c r="H58" s="82" t="s">
        <v>480</v>
      </c>
      <c r="I58" s="73">
        <v>100</v>
      </c>
      <c r="J58" s="74" t="s">
        <v>435</v>
      </c>
      <c r="K58" s="74">
        <v>2</v>
      </c>
      <c r="L58" s="74" t="s">
        <v>435</v>
      </c>
      <c r="M58" s="74">
        <v>2</v>
      </c>
      <c r="N58" s="74" t="s">
        <v>435</v>
      </c>
      <c r="O58" s="74">
        <v>2</v>
      </c>
      <c r="P58" s="74" t="s">
        <v>892</v>
      </c>
      <c r="Q58" s="74" t="s">
        <v>438</v>
      </c>
      <c r="R58" s="74" t="s">
        <v>435</v>
      </c>
      <c r="S58" s="74">
        <v>2</v>
      </c>
      <c r="T58" s="74" t="s">
        <v>435</v>
      </c>
      <c r="U58" s="74">
        <v>2</v>
      </c>
      <c r="V58" s="74" t="s">
        <v>435</v>
      </c>
      <c r="W58" s="74">
        <v>2</v>
      </c>
      <c r="X58" s="74" t="s">
        <v>897</v>
      </c>
      <c r="Y58" s="74" t="s">
        <v>438</v>
      </c>
      <c r="Z58" s="74" t="s">
        <v>897</v>
      </c>
      <c r="AA58" s="74" t="s">
        <v>438</v>
      </c>
      <c r="AB58" s="76"/>
      <c r="AC58" s="76"/>
      <c r="AD58" s="5"/>
      <c r="AE58" s="72">
        <v>12</v>
      </c>
      <c r="AF58" s="72">
        <f t="shared" si="1"/>
        <v>12</v>
      </c>
      <c r="AG58" s="91">
        <f t="shared" si="0"/>
        <v>100</v>
      </c>
      <c r="AH58" s="72"/>
      <c r="AI58" s="72"/>
    </row>
    <row r="59" spans="1:36" x14ac:dyDescent="0.3">
      <c r="A59" s="142" t="s">
        <v>962</v>
      </c>
      <c r="B59" s="90">
        <v>45895</v>
      </c>
      <c r="C59" t="str">
        <f>VLOOKUP(D59,'Tīmekļa vietnes'!A:B,2,0)</f>
        <v>Latgales plānošanas reģions</v>
      </c>
      <c r="D59" t="s">
        <v>373</v>
      </c>
      <c r="E59" t="s">
        <v>374</v>
      </c>
      <c r="F59" s="79">
        <v>45306</v>
      </c>
      <c r="G59" t="s">
        <v>694</v>
      </c>
      <c r="H59" s="82" t="s">
        <v>481</v>
      </c>
      <c r="I59" s="73">
        <v>100</v>
      </c>
      <c r="J59" s="74" t="s">
        <v>435</v>
      </c>
      <c r="K59" s="74">
        <v>2</v>
      </c>
      <c r="L59" s="74" t="s">
        <v>435</v>
      </c>
      <c r="M59" s="74">
        <v>2</v>
      </c>
      <c r="N59" s="74" t="s">
        <v>435</v>
      </c>
      <c r="O59" s="74">
        <v>2</v>
      </c>
      <c r="P59" s="74" t="s">
        <v>892</v>
      </c>
      <c r="Q59" s="74" t="s">
        <v>438</v>
      </c>
      <c r="R59" s="74" t="s">
        <v>435</v>
      </c>
      <c r="S59" s="74">
        <v>2</v>
      </c>
      <c r="T59" s="74" t="s">
        <v>435</v>
      </c>
      <c r="U59" s="74">
        <v>2</v>
      </c>
      <c r="V59" s="74" t="s">
        <v>435</v>
      </c>
      <c r="W59" s="74">
        <v>2</v>
      </c>
      <c r="X59" s="74" t="s">
        <v>897</v>
      </c>
      <c r="Y59" s="74" t="s">
        <v>438</v>
      </c>
      <c r="Z59" s="74" t="s">
        <v>897</v>
      </c>
      <c r="AA59" s="74" t="s">
        <v>438</v>
      </c>
      <c r="AB59" s="76"/>
      <c r="AC59" s="76"/>
      <c r="AD59" s="5"/>
      <c r="AE59" s="72">
        <v>12</v>
      </c>
      <c r="AF59" s="72">
        <f t="shared" si="1"/>
        <v>12</v>
      </c>
      <c r="AG59" s="91">
        <f t="shared" si="0"/>
        <v>100</v>
      </c>
      <c r="AH59" s="72"/>
      <c r="AI59" s="72"/>
    </row>
    <row r="60" spans="1:36" ht="28.8" x14ac:dyDescent="0.3">
      <c r="A60" s="142" t="s">
        <v>962</v>
      </c>
      <c r="B60" s="90">
        <v>45895</v>
      </c>
      <c r="C60" t="str">
        <f>VLOOKUP(D60,'Tīmekļa vietnes'!A:B,2,0)</f>
        <v>Latgales plānošanas reģions</v>
      </c>
      <c r="D60" t="s">
        <v>373</v>
      </c>
      <c r="E60" t="s">
        <v>374</v>
      </c>
      <c r="F60" s="79">
        <v>45371</v>
      </c>
      <c r="G60" t="s">
        <v>695</v>
      </c>
      <c r="H60" s="82" t="s">
        <v>482</v>
      </c>
      <c r="I60" s="73">
        <v>100</v>
      </c>
      <c r="J60" s="74" t="s">
        <v>435</v>
      </c>
      <c r="K60" s="74">
        <v>2</v>
      </c>
      <c r="L60" s="74" t="s">
        <v>435</v>
      </c>
      <c r="M60" s="74">
        <v>2</v>
      </c>
      <c r="N60" s="74" t="s">
        <v>435</v>
      </c>
      <c r="O60" s="74">
        <v>2</v>
      </c>
      <c r="P60" s="74" t="s">
        <v>892</v>
      </c>
      <c r="Q60" s="74" t="s">
        <v>438</v>
      </c>
      <c r="R60" s="74" t="s">
        <v>435</v>
      </c>
      <c r="S60" s="74">
        <v>2</v>
      </c>
      <c r="T60" s="74" t="s">
        <v>435</v>
      </c>
      <c r="U60" s="74">
        <v>2</v>
      </c>
      <c r="V60" s="74" t="s">
        <v>435</v>
      </c>
      <c r="W60" s="74">
        <v>2</v>
      </c>
      <c r="X60" s="74" t="s">
        <v>897</v>
      </c>
      <c r="Y60" s="74" t="s">
        <v>438</v>
      </c>
      <c r="Z60" s="74" t="s">
        <v>897</v>
      </c>
      <c r="AA60" s="74" t="s">
        <v>438</v>
      </c>
      <c r="AB60" s="76"/>
      <c r="AC60" s="76"/>
      <c r="AD60" s="5"/>
      <c r="AE60" s="72">
        <v>12</v>
      </c>
      <c r="AF60" s="72">
        <f t="shared" si="1"/>
        <v>12</v>
      </c>
      <c r="AG60" s="91">
        <f t="shared" si="0"/>
        <v>100</v>
      </c>
      <c r="AH60" s="72"/>
      <c r="AI60" s="72"/>
    </row>
    <row r="61" spans="1:36" x14ac:dyDescent="0.3">
      <c r="A61" s="81" t="s">
        <v>934</v>
      </c>
      <c r="B61" s="90">
        <v>45896</v>
      </c>
      <c r="C61" t="str">
        <f>VLOOKUP(D61,'Tīmekļa vietnes'!A:B,2,0)</f>
        <v>Kurzemes plānošanas reģions</v>
      </c>
      <c r="D61" t="s">
        <v>376</v>
      </c>
      <c r="E61" t="s">
        <v>52</v>
      </c>
      <c r="F61" s="79">
        <v>44614</v>
      </c>
      <c r="G61" t="s">
        <v>696</v>
      </c>
      <c r="H61" s="82" t="s">
        <v>3</v>
      </c>
      <c r="I61" s="73">
        <v>100</v>
      </c>
      <c r="J61" s="74" t="s">
        <v>435</v>
      </c>
      <c r="K61" s="74">
        <v>2</v>
      </c>
      <c r="L61" s="74" t="s">
        <v>435</v>
      </c>
      <c r="M61" s="74">
        <v>2</v>
      </c>
      <c r="N61" s="74" t="s">
        <v>435</v>
      </c>
      <c r="O61" s="74">
        <v>2</v>
      </c>
      <c r="P61" s="74" t="s">
        <v>892</v>
      </c>
      <c r="Q61" s="74" t="s">
        <v>438</v>
      </c>
      <c r="R61" s="74" t="s">
        <v>435</v>
      </c>
      <c r="S61" s="74">
        <v>2</v>
      </c>
      <c r="T61" s="74" t="s">
        <v>435</v>
      </c>
      <c r="U61" s="74">
        <v>2</v>
      </c>
      <c r="V61" s="74" t="s">
        <v>435</v>
      </c>
      <c r="W61" s="74">
        <v>2</v>
      </c>
      <c r="X61" s="74" t="s">
        <v>897</v>
      </c>
      <c r="Y61" s="74" t="s">
        <v>438</v>
      </c>
      <c r="Z61" s="74" t="s">
        <v>897</v>
      </c>
      <c r="AA61" s="74" t="s">
        <v>438</v>
      </c>
      <c r="AB61" s="75" t="s">
        <v>977</v>
      </c>
      <c r="AC61" s="76"/>
      <c r="AD61" s="111" t="s">
        <v>1057</v>
      </c>
      <c r="AE61" s="72">
        <v>12</v>
      </c>
      <c r="AF61" s="72">
        <f t="shared" si="1"/>
        <v>12</v>
      </c>
      <c r="AG61" s="91">
        <f t="shared" si="0"/>
        <v>100</v>
      </c>
      <c r="AH61" s="73">
        <v>87.962962962962962</v>
      </c>
      <c r="AI61" s="73">
        <v>41.666666666666671</v>
      </c>
      <c r="AJ61" s="29">
        <v>32.394366197183103</v>
      </c>
    </row>
    <row r="62" spans="1:36" x14ac:dyDescent="0.3">
      <c r="A62" s="142" t="s">
        <v>934</v>
      </c>
      <c r="B62" s="90">
        <v>45896</v>
      </c>
      <c r="C62" t="str">
        <f>VLOOKUP(D62,'Tīmekļa vietnes'!A:B,2,0)</f>
        <v>Kurzemes plānošanas reģions</v>
      </c>
      <c r="D62" t="s">
        <v>376</v>
      </c>
      <c r="E62" t="s">
        <v>52</v>
      </c>
      <c r="F62" s="79">
        <v>44865</v>
      </c>
      <c r="G62" t="s">
        <v>697</v>
      </c>
      <c r="H62" s="82" t="s">
        <v>483</v>
      </c>
      <c r="I62" s="73">
        <v>8.4186700000000005</v>
      </c>
      <c r="J62" s="74" t="s">
        <v>435</v>
      </c>
      <c r="K62" s="74">
        <v>2</v>
      </c>
      <c r="L62" s="74" t="s">
        <v>435</v>
      </c>
      <c r="M62" s="74">
        <v>2</v>
      </c>
      <c r="N62" s="74" t="s">
        <v>435</v>
      </c>
      <c r="O62" s="74">
        <v>2</v>
      </c>
      <c r="P62" s="74" t="s">
        <v>892</v>
      </c>
      <c r="Q62" s="74" t="s">
        <v>438</v>
      </c>
      <c r="R62" s="74" t="s">
        <v>435</v>
      </c>
      <c r="S62" s="74">
        <v>2</v>
      </c>
      <c r="T62" s="74" t="s">
        <v>435</v>
      </c>
      <c r="U62" s="74">
        <v>2</v>
      </c>
      <c r="V62" s="74" t="s">
        <v>435</v>
      </c>
      <c r="W62" s="74">
        <v>2</v>
      </c>
      <c r="X62" s="74" t="s">
        <v>897</v>
      </c>
      <c r="Y62" s="74" t="s">
        <v>438</v>
      </c>
      <c r="Z62" s="74" t="s">
        <v>897</v>
      </c>
      <c r="AA62" s="74" t="s">
        <v>438</v>
      </c>
      <c r="AB62" s="76"/>
      <c r="AC62" s="76"/>
      <c r="AD62" s="40"/>
      <c r="AE62" s="72">
        <v>12</v>
      </c>
      <c r="AF62" s="72">
        <f t="shared" si="1"/>
        <v>12</v>
      </c>
      <c r="AG62" s="91">
        <f t="shared" si="0"/>
        <v>100</v>
      </c>
      <c r="AH62" s="72"/>
      <c r="AI62" s="72"/>
    </row>
    <row r="63" spans="1:36" x14ac:dyDescent="0.3">
      <c r="A63" s="142" t="s">
        <v>934</v>
      </c>
      <c r="B63" s="90">
        <v>45896</v>
      </c>
      <c r="C63" t="str">
        <f>VLOOKUP(D63,'Tīmekļa vietnes'!A:B,2,0)</f>
        <v>Kurzemes plānošanas reģions</v>
      </c>
      <c r="D63" t="s">
        <v>376</v>
      </c>
      <c r="E63" t="s">
        <v>52</v>
      </c>
      <c r="F63" s="79">
        <v>44900</v>
      </c>
      <c r="G63" t="s">
        <v>698</v>
      </c>
      <c r="H63" s="82" t="s">
        <v>484</v>
      </c>
      <c r="I63" s="73">
        <v>100</v>
      </c>
      <c r="J63" s="74" t="s">
        <v>435</v>
      </c>
      <c r="K63" s="74">
        <v>2</v>
      </c>
      <c r="L63" s="74" t="s">
        <v>435</v>
      </c>
      <c r="M63" s="74">
        <v>2</v>
      </c>
      <c r="N63" s="74" t="s">
        <v>435</v>
      </c>
      <c r="O63" s="74">
        <v>2</v>
      </c>
      <c r="P63" s="74" t="s">
        <v>892</v>
      </c>
      <c r="Q63" s="74" t="s">
        <v>438</v>
      </c>
      <c r="R63" s="74" t="s">
        <v>435</v>
      </c>
      <c r="S63" s="74">
        <v>2</v>
      </c>
      <c r="T63" s="74" t="s">
        <v>435</v>
      </c>
      <c r="U63" s="74">
        <v>2</v>
      </c>
      <c r="V63" s="74" t="s">
        <v>435</v>
      </c>
      <c r="W63" s="74">
        <v>2</v>
      </c>
      <c r="X63" s="74" t="s">
        <v>897</v>
      </c>
      <c r="Y63" s="74" t="s">
        <v>438</v>
      </c>
      <c r="Z63" s="74" t="s">
        <v>897</v>
      </c>
      <c r="AA63" s="74" t="s">
        <v>438</v>
      </c>
      <c r="AB63" s="76"/>
      <c r="AC63" s="76"/>
      <c r="AD63" s="40"/>
      <c r="AE63" s="72">
        <v>12</v>
      </c>
      <c r="AF63" s="72">
        <f t="shared" si="1"/>
        <v>12</v>
      </c>
      <c r="AG63" s="91">
        <f t="shared" si="0"/>
        <v>100</v>
      </c>
      <c r="AH63" s="72"/>
      <c r="AI63" s="72"/>
    </row>
    <row r="64" spans="1:36" x14ac:dyDescent="0.3">
      <c r="A64" s="142" t="s">
        <v>934</v>
      </c>
      <c r="B64" s="90">
        <v>45896</v>
      </c>
      <c r="C64" t="str">
        <f>VLOOKUP(D64,'Tīmekļa vietnes'!A:B,2,0)</f>
        <v>Kurzemes plānošanas reģions</v>
      </c>
      <c r="D64" t="s">
        <v>376</v>
      </c>
      <c r="E64" t="s">
        <v>52</v>
      </c>
      <c r="F64" s="79">
        <v>44928</v>
      </c>
      <c r="G64" t="s">
        <v>699</v>
      </c>
      <c r="H64" s="82" t="s">
        <v>485</v>
      </c>
      <c r="I64" s="73">
        <v>100</v>
      </c>
      <c r="J64" s="74" t="s">
        <v>435</v>
      </c>
      <c r="K64" s="74">
        <v>2</v>
      </c>
      <c r="L64" s="74" t="s">
        <v>435</v>
      </c>
      <c r="M64" s="74">
        <v>2</v>
      </c>
      <c r="N64" s="74" t="s">
        <v>435</v>
      </c>
      <c r="O64" s="74">
        <v>2</v>
      </c>
      <c r="P64" s="74" t="s">
        <v>892</v>
      </c>
      <c r="Q64" s="74" t="s">
        <v>438</v>
      </c>
      <c r="R64" s="74" t="s">
        <v>435</v>
      </c>
      <c r="S64" s="74">
        <v>2</v>
      </c>
      <c r="T64" s="74" t="s">
        <v>435</v>
      </c>
      <c r="U64" s="74">
        <v>2</v>
      </c>
      <c r="V64" s="74" t="s">
        <v>435</v>
      </c>
      <c r="W64" s="74">
        <v>2</v>
      </c>
      <c r="X64" s="74" t="s">
        <v>897</v>
      </c>
      <c r="Y64" s="74" t="s">
        <v>438</v>
      </c>
      <c r="Z64" s="74" t="s">
        <v>897</v>
      </c>
      <c r="AA64" s="74" t="s">
        <v>438</v>
      </c>
      <c r="AB64" s="76"/>
      <c r="AC64" s="76"/>
      <c r="AD64" s="40"/>
      <c r="AE64" s="72">
        <v>12</v>
      </c>
      <c r="AF64" s="72">
        <f t="shared" si="1"/>
        <v>12</v>
      </c>
      <c r="AG64" s="91">
        <f t="shared" ref="AG64:AG126" si="2">ROUND(AF64/AE64*100,2)</f>
        <v>100</v>
      </c>
      <c r="AH64" s="72"/>
      <c r="AI64" s="72"/>
    </row>
    <row r="65" spans="1:36" x14ac:dyDescent="0.3">
      <c r="A65" s="142" t="s">
        <v>934</v>
      </c>
      <c r="B65" s="90">
        <v>45896</v>
      </c>
      <c r="C65" t="str">
        <f>VLOOKUP(D65,'Tīmekļa vietnes'!A:B,2,0)</f>
        <v>Kurzemes plānošanas reģions</v>
      </c>
      <c r="D65" t="s">
        <v>376</v>
      </c>
      <c r="E65" t="s">
        <v>52</v>
      </c>
      <c r="F65" s="79">
        <v>45120</v>
      </c>
      <c r="G65" t="s">
        <v>700</v>
      </c>
      <c r="H65" s="82" t="s">
        <v>11</v>
      </c>
      <c r="I65" s="73">
        <v>100</v>
      </c>
      <c r="J65" s="74" t="s">
        <v>435</v>
      </c>
      <c r="K65" s="74">
        <v>2</v>
      </c>
      <c r="L65" s="74" t="s">
        <v>435</v>
      </c>
      <c r="M65" s="74">
        <v>2</v>
      </c>
      <c r="N65" s="74" t="s">
        <v>435</v>
      </c>
      <c r="O65" s="74">
        <v>2</v>
      </c>
      <c r="P65" s="74" t="s">
        <v>892</v>
      </c>
      <c r="Q65" s="74" t="s">
        <v>438</v>
      </c>
      <c r="R65" s="74" t="s">
        <v>435</v>
      </c>
      <c r="S65" s="74">
        <v>2</v>
      </c>
      <c r="T65" s="74" t="s">
        <v>435</v>
      </c>
      <c r="U65" s="74">
        <v>2</v>
      </c>
      <c r="V65" s="74" t="s">
        <v>435</v>
      </c>
      <c r="W65" s="74">
        <v>2</v>
      </c>
      <c r="X65" s="74" t="s">
        <v>897</v>
      </c>
      <c r="Y65" s="74" t="s">
        <v>438</v>
      </c>
      <c r="Z65" s="74" t="s">
        <v>897</v>
      </c>
      <c r="AA65" s="74" t="s">
        <v>438</v>
      </c>
      <c r="AB65" s="76"/>
      <c r="AC65" s="76"/>
      <c r="AD65" s="40"/>
      <c r="AE65" s="72">
        <v>12</v>
      </c>
      <c r="AF65" s="72">
        <f t="shared" ref="AF65:AF127" si="3">SUM(K65,M65,O65,Q65,S65,U65,W65,Y65,AA65)</f>
        <v>12</v>
      </c>
      <c r="AG65" s="91">
        <f t="shared" si="2"/>
        <v>100</v>
      </c>
      <c r="AH65" s="72"/>
      <c r="AI65" s="72"/>
    </row>
    <row r="66" spans="1:36" ht="43.2" x14ac:dyDescent="0.3">
      <c r="A66" s="142" t="s">
        <v>934</v>
      </c>
      <c r="B66" s="90">
        <v>45896</v>
      </c>
      <c r="C66" t="str">
        <f>VLOOKUP(D66,'Tīmekļa vietnes'!A:B,2,0)</f>
        <v>Kurzemes plānošanas reģions</v>
      </c>
      <c r="D66" t="s">
        <v>376</v>
      </c>
      <c r="E66" t="s">
        <v>52</v>
      </c>
      <c r="F66" s="79">
        <v>44424</v>
      </c>
      <c r="G66" t="s">
        <v>701</v>
      </c>
      <c r="H66" s="82" t="s">
        <v>9</v>
      </c>
      <c r="I66" s="73">
        <v>14.405279999999999</v>
      </c>
      <c r="J66" s="74" t="s">
        <v>434</v>
      </c>
      <c r="K66" s="74">
        <v>1</v>
      </c>
      <c r="L66" s="74" t="s">
        <v>434</v>
      </c>
      <c r="M66" s="74">
        <v>1</v>
      </c>
      <c r="N66" s="74" t="s">
        <v>436</v>
      </c>
      <c r="O66" s="74">
        <v>0</v>
      </c>
      <c r="P66" s="74" t="s">
        <v>892</v>
      </c>
      <c r="Q66" s="74" t="s">
        <v>438</v>
      </c>
      <c r="R66" s="74" t="s">
        <v>435</v>
      </c>
      <c r="S66" s="74">
        <v>2</v>
      </c>
      <c r="T66" s="74" t="s">
        <v>435</v>
      </c>
      <c r="U66" s="74">
        <v>2</v>
      </c>
      <c r="V66" s="74" t="s">
        <v>435</v>
      </c>
      <c r="W66" s="74">
        <v>2</v>
      </c>
      <c r="X66" s="74" t="s">
        <v>897</v>
      </c>
      <c r="Y66" s="74" t="s">
        <v>438</v>
      </c>
      <c r="Z66" s="74" t="s">
        <v>897</v>
      </c>
      <c r="AA66" s="74" t="s">
        <v>438</v>
      </c>
      <c r="AB66" s="76"/>
      <c r="AC66" s="76"/>
      <c r="AD66" s="111" t="s">
        <v>1058</v>
      </c>
      <c r="AE66" s="72">
        <v>12</v>
      </c>
      <c r="AF66" s="72">
        <f t="shared" si="3"/>
        <v>8</v>
      </c>
      <c r="AG66" s="91">
        <f t="shared" si="2"/>
        <v>66.67</v>
      </c>
      <c r="AH66" s="72"/>
      <c r="AI66" s="72"/>
    </row>
    <row r="67" spans="1:36" x14ac:dyDescent="0.3">
      <c r="A67" s="142" t="s">
        <v>934</v>
      </c>
      <c r="B67" s="90">
        <v>45896</v>
      </c>
      <c r="C67" t="str">
        <f>VLOOKUP(D67,'Tīmekļa vietnes'!A:B,2,0)</f>
        <v>Kurzemes plānošanas reģions</v>
      </c>
      <c r="D67" t="s">
        <v>376</v>
      </c>
      <c r="E67" t="s">
        <v>52</v>
      </c>
      <c r="F67" s="79">
        <v>44511</v>
      </c>
      <c r="G67" t="s">
        <v>702</v>
      </c>
      <c r="H67" s="82" t="s">
        <v>486</v>
      </c>
      <c r="I67" s="73">
        <v>100</v>
      </c>
      <c r="J67" s="74" t="s">
        <v>435</v>
      </c>
      <c r="K67" s="74">
        <v>2</v>
      </c>
      <c r="L67" s="74" t="s">
        <v>435</v>
      </c>
      <c r="M67" s="74">
        <v>2</v>
      </c>
      <c r="N67" s="74" t="s">
        <v>436</v>
      </c>
      <c r="O67" s="74">
        <v>0</v>
      </c>
      <c r="P67" s="74" t="s">
        <v>892</v>
      </c>
      <c r="Q67" s="74" t="s">
        <v>438</v>
      </c>
      <c r="R67" s="74" t="s">
        <v>435</v>
      </c>
      <c r="S67" s="74">
        <v>2</v>
      </c>
      <c r="T67" s="74" t="s">
        <v>435</v>
      </c>
      <c r="U67" s="74">
        <v>2</v>
      </c>
      <c r="V67" s="74" t="s">
        <v>436</v>
      </c>
      <c r="W67" s="74">
        <v>0</v>
      </c>
      <c r="X67" s="74" t="s">
        <v>897</v>
      </c>
      <c r="Y67" s="74" t="s">
        <v>438</v>
      </c>
      <c r="Z67" s="74" t="s">
        <v>897</v>
      </c>
      <c r="AA67" s="74" t="s">
        <v>438</v>
      </c>
      <c r="AB67" s="76"/>
      <c r="AC67" s="76"/>
      <c r="AD67" s="111" t="s">
        <v>1059</v>
      </c>
      <c r="AE67" s="72">
        <v>12</v>
      </c>
      <c r="AF67" s="72">
        <f t="shared" si="3"/>
        <v>8</v>
      </c>
      <c r="AG67" s="91">
        <f t="shared" si="2"/>
        <v>66.67</v>
      </c>
      <c r="AH67" s="72"/>
      <c r="AI67" s="72"/>
    </row>
    <row r="68" spans="1:36" x14ac:dyDescent="0.3">
      <c r="A68" s="142" t="s">
        <v>934</v>
      </c>
      <c r="B68" s="90">
        <v>45896</v>
      </c>
      <c r="C68" t="str">
        <f>VLOOKUP(D68,'Tīmekļa vietnes'!A:B,2,0)</f>
        <v>Kurzemes plānošanas reģions</v>
      </c>
      <c r="D68" t="s">
        <v>376</v>
      </c>
      <c r="E68" t="s">
        <v>52</v>
      </c>
      <c r="F68" s="79">
        <v>44525</v>
      </c>
      <c r="G68" t="s">
        <v>703</v>
      </c>
      <c r="H68" s="82" t="s">
        <v>8</v>
      </c>
      <c r="I68" s="73">
        <v>100</v>
      </c>
      <c r="J68" s="74" t="s">
        <v>435</v>
      </c>
      <c r="K68" s="74">
        <v>2</v>
      </c>
      <c r="L68" s="74" t="s">
        <v>435</v>
      </c>
      <c r="M68" s="74">
        <v>2</v>
      </c>
      <c r="N68" s="74" t="s">
        <v>435</v>
      </c>
      <c r="O68" s="74">
        <v>2</v>
      </c>
      <c r="P68" s="74" t="s">
        <v>892</v>
      </c>
      <c r="Q68" s="74" t="s">
        <v>438</v>
      </c>
      <c r="R68" s="74" t="s">
        <v>435</v>
      </c>
      <c r="S68" s="74">
        <v>2</v>
      </c>
      <c r="T68" s="74" t="s">
        <v>435</v>
      </c>
      <c r="U68" s="74">
        <v>2</v>
      </c>
      <c r="V68" s="74" t="s">
        <v>436</v>
      </c>
      <c r="W68" s="74">
        <v>0</v>
      </c>
      <c r="X68" s="74" t="s">
        <v>897</v>
      </c>
      <c r="Y68" s="74" t="s">
        <v>438</v>
      </c>
      <c r="Z68" s="74" t="s">
        <v>897</v>
      </c>
      <c r="AA68" s="74" t="s">
        <v>438</v>
      </c>
      <c r="AB68" s="76"/>
      <c r="AC68" s="76"/>
      <c r="AD68" s="40"/>
      <c r="AE68" s="72">
        <v>12</v>
      </c>
      <c r="AF68" s="72">
        <f t="shared" si="3"/>
        <v>10</v>
      </c>
      <c r="AG68" s="91">
        <f t="shared" si="2"/>
        <v>83.33</v>
      </c>
      <c r="AH68" s="72"/>
      <c r="AI68" s="72"/>
    </row>
    <row r="69" spans="1:36" x14ac:dyDescent="0.3">
      <c r="A69" s="142" t="s">
        <v>934</v>
      </c>
      <c r="B69" s="90">
        <v>45896</v>
      </c>
      <c r="C69" t="str">
        <f>VLOOKUP(D69,'Tīmekļa vietnes'!A:B,2,0)</f>
        <v>Kurzemes plānošanas reģions</v>
      </c>
      <c r="D69" t="s">
        <v>376</v>
      </c>
      <c r="E69" t="s">
        <v>52</v>
      </c>
      <c r="F69" s="79">
        <v>44671</v>
      </c>
      <c r="G69" t="s">
        <v>704</v>
      </c>
      <c r="H69" s="82" t="s">
        <v>487</v>
      </c>
      <c r="I69" s="73">
        <v>100</v>
      </c>
      <c r="J69" s="74" t="s">
        <v>435</v>
      </c>
      <c r="K69" s="74">
        <v>2</v>
      </c>
      <c r="L69" s="74" t="s">
        <v>435</v>
      </c>
      <c r="M69" s="74">
        <v>2</v>
      </c>
      <c r="N69" s="74" t="s">
        <v>434</v>
      </c>
      <c r="O69" s="74">
        <v>1</v>
      </c>
      <c r="P69" s="74" t="s">
        <v>892</v>
      </c>
      <c r="Q69" s="74" t="s">
        <v>438</v>
      </c>
      <c r="R69" s="74" t="s">
        <v>435</v>
      </c>
      <c r="S69" s="74">
        <v>2</v>
      </c>
      <c r="T69" s="74" t="s">
        <v>435</v>
      </c>
      <c r="U69" s="74">
        <v>2</v>
      </c>
      <c r="V69" s="74" t="s">
        <v>436</v>
      </c>
      <c r="W69" s="74">
        <v>0</v>
      </c>
      <c r="X69" s="74" t="s">
        <v>897</v>
      </c>
      <c r="Y69" s="74" t="s">
        <v>438</v>
      </c>
      <c r="Z69" s="74" t="s">
        <v>897</v>
      </c>
      <c r="AA69" s="74" t="s">
        <v>438</v>
      </c>
      <c r="AB69" s="76"/>
      <c r="AC69" s="76"/>
      <c r="AD69" s="98"/>
      <c r="AE69" s="72">
        <v>12</v>
      </c>
      <c r="AF69" s="72">
        <f t="shared" si="3"/>
        <v>9</v>
      </c>
      <c r="AG69" s="91">
        <f t="shared" si="2"/>
        <v>75</v>
      </c>
      <c r="AH69" s="72"/>
      <c r="AI69" s="72"/>
    </row>
    <row r="70" spans="1:36" x14ac:dyDescent="0.3">
      <c r="A70" s="81" t="s">
        <v>930</v>
      </c>
      <c r="B70" s="90">
        <v>45903</v>
      </c>
      <c r="C70" t="str">
        <f>VLOOKUP(D70,'Tīmekļa vietnes'!A:B,2,0)</f>
        <v>Zemgales plānošanas reģions</v>
      </c>
      <c r="D70" t="s">
        <v>377</v>
      </c>
      <c r="E70" t="s">
        <v>378</v>
      </c>
      <c r="F70" s="79">
        <v>41992</v>
      </c>
      <c r="G70" t="s">
        <v>706</v>
      </c>
      <c r="H70" s="82" t="s">
        <v>488</v>
      </c>
      <c r="I70" s="73">
        <v>100</v>
      </c>
      <c r="J70" s="74" t="s">
        <v>435</v>
      </c>
      <c r="K70" s="74">
        <v>2</v>
      </c>
      <c r="L70" s="74" t="s">
        <v>435</v>
      </c>
      <c r="M70" s="74">
        <v>2</v>
      </c>
      <c r="N70" s="74" t="s">
        <v>434</v>
      </c>
      <c r="O70" s="74">
        <v>1</v>
      </c>
      <c r="P70" s="74" t="s">
        <v>892</v>
      </c>
      <c r="Q70" s="74" t="s">
        <v>438</v>
      </c>
      <c r="R70" s="74" t="s">
        <v>435</v>
      </c>
      <c r="S70" s="74">
        <v>2</v>
      </c>
      <c r="T70" s="74" t="s">
        <v>436</v>
      </c>
      <c r="U70" s="74">
        <v>0</v>
      </c>
      <c r="V70" s="74" t="s">
        <v>436</v>
      </c>
      <c r="W70" s="74">
        <v>0</v>
      </c>
      <c r="X70" s="74" t="s">
        <v>897</v>
      </c>
      <c r="Y70" s="74" t="s">
        <v>438</v>
      </c>
      <c r="Z70" s="74" t="s">
        <v>896</v>
      </c>
      <c r="AA70" s="74">
        <v>1</v>
      </c>
      <c r="AB70" s="75" t="s">
        <v>977</v>
      </c>
      <c r="AC70" s="76"/>
      <c r="AD70" s="111" t="s">
        <v>1047</v>
      </c>
      <c r="AE70" s="72">
        <v>13</v>
      </c>
      <c r="AF70" s="72">
        <f t="shared" si="3"/>
        <v>8</v>
      </c>
      <c r="AG70" s="91">
        <f t="shared" si="2"/>
        <v>61.54</v>
      </c>
      <c r="AH70" s="73">
        <v>93.577981651376149</v>
      </c>
      <c r="AI70" s="73"/>
      <c r="AJ70" s="29"/>
    </row>
    <row r="71" spans="1:36" x14ac:dyDescent="0.3">
      <c r="A71" s="142" t="s">
        <v>930</v>
      </c>
      <c r="B71" s="90">
        <v>45903</v>
      </c>
      <c r="C71" t="str">
        <f>VLOOKUP(D71,'Tīmekļa vietnes'!A:B,2,0)</f>
        <v>Zemgales plānošanas reģions</v>
      </c>
      <c r="D71" t="s">
        <v>377</v>
      </c>
      <c r="E71" t="s">
        <v>378</v>
      </c>
      <c r="F71" s="79">
        <v>42359</v>
      </c>
      <c r="G71" t="s">
        <v>707</v>
      </c>
      <c r="H71" s="82" t="s">
        <v>489</v>
      </c>
      <c r="I71" s="73">
        <v>100</v>
      </c>
      <c r="J71" s="74" t="s">
        <v>435</v>
      </c>
      <c r="K71" s="74">
        <v>2</v>
      </c>
      <c r="L71" s="74" t="s">
        <v>435</v>
      </c>
      <c r="M71" s="74">
        <v>2</v>
      </c>
      <c r="N71" s="74" t="s">
        <v>435</v>
      </c>
      <c r="O71" s="74">
        <v>2</v>
      </c>
      <c r="P71" s="74" t="s">
        <v>892</v>
      </c>
      <c r="Q71" s="74" t="s">
        <v>438</v>
      </c>
      <c r="R71" s="74" t="s">
        <v>435</v>
      </c>
      <c r="S71" s="74">
        <v>2</v>
      </c>
      <c r="T71" s="74" t="s">
        <v>435</v>
      </c>
      <c r="U71" s="74">
        <v>2</v>
      </c>
      <c r="V71" s="74" t="s">
        <v>435</v>
      </c>
      <c r="W71" s="74">
        <v>2</v>
      </c>
      <c r="X71" s="74" t="s">
        <v>897</v>
      </c>
      <c r="Y71" s="74" t="s">
        <v>438</v>
      </c>
      <c r="Z71" s="74" t="s">
        <v>897</v>
      </c>
      <c r="AA71" s="74" t="s">
        <v>438</v>
      </c>
      <c r="AB71" s="76"/>
      <c r="AC71" s="76"/>
      <c r="AD71" s="111" t="s">
        <v>1048</v>
      </c>
      <c r="AE71" s="72">
        <v>12</v>
      </c>
      <c r="AF71" s="72">
        <f t="shared" si="3"/>
        <v>12</v>
      </c>
      <c r="AG71" s="91">
        <f t="shared" si="2"/>
        <v>100</v>
      </c>
      <c r="AH71" s="72"/>
      <c r="AI71" s="72"/>
    </row>
    <row r="72" spans="1:36" x14ac:dyDescent="0.3">
      <c r="A72" s="142" t="s">
        <v>930</v>
      </c>
      <c r="B72" s="90">
        <v>45903</v>
      </c>
      <c r="C72" t="str">
        <f>VLOOKUP(D72,'Tīmekļa vietnes'!A:B,2,0)</f>
        <v>Zemgales plānošanas reģions</v>
      </c>
      <c r="D72" t="s">
        <v>377</v>
      </c>
      <c r="E72" t="s">
        <v>378</v>
      </c>
      <c r="F72" s="79">
        <v>45132</v>
      </c>
      <c r="G72" t="s">
        <v>708</v>
      </c>
      <c r="H72" s="82" t="s">
        <v>490</v>
      </c>
      <c r="I72" s="73">
        <v>100</v>
      </c>
      <c r="J72" s="74" t="s">
        <v>435</v>
      </c>
      <c r="K72" s="74">
        <v>2</v>
      </c>
      <c r="L72" s="74" t="s">
        <v>435</v>
      </c>
      <c r="M72" s="74">
        <v>2</v>
      </c>
      <c r="N72" s="74" t="s">
        <v>435</v>
      </c>
      <c r="O72" s="74">
        <v>2</v>
      </c>
      <c r="P72" s="74" t="s">
        <v>892</v>
      </c>
      <c r="Q72" s="74" t="s">
        <v>438</v>
      </c>
      <c r="R72" s="74" t="s">
        <v>435</v>
      </c>
      <c r="S72" s="74">
        <v>2</v>
      </c>
      <c r="T72" s="74" t="s">
        <v>435</v>
      </c>
      <c r="U72" s="74">
        <v>2</v>
      </c>
      <c r="V72" s="74" t="s">
        <v>435</v>
      </c>
      <c r="W72" s="74">
        <v>2</v>
      </c>
      <c r="X72" s="74" t="s">
        <v>897</v>
      </c>
      <c r="Y72" s="74" t="s">
        <v>438</v>
      </c>
      <c r="Z72" s="74" t="s">
        <v>897</v>
      </c>
      <c r="AA72" s="74" t="s">
        <v>438</v>
      </c>
      <c r="AB72" s="76"/>
      <c r="AC72" s="76"/>
      <c r="AD72" s="40" t="s">
        <v>931</v>
      </c>
      <c r="AE72" s="72">
        <v>12</v>
      </c>
      <c r="AF72" s="72">
        <f t="shared" si="3"/>
        <v>12</v>
      </c>
      <c r="AG72" s="91">
        <f t="shared" si="2"/>
        <v>100</v>
      </c>
      <c r="AH72" s="72"/>
      <c r="AI72" s="72"/>
    </row>
    <row r="73" spans="1:36" x14ac:dyDescent="0.3">
      <c r="A73" s="142" t="s">
        <v>930</v>
      </c>
      <c r="B73" s="90">
        <v>45903</v>
      </c>
      <c r="C73" t="str">
        <f>VLOOKUP(D73,'Tīmekļa vietnes'!A:B,2,0)</f>
        <v>Zemgales plānošanas reģions</v>
      </c>
      <c r="D73" t="s">
        <v>377</v>
      </c>
      <c r="E73" t="s">
        <v>378</v>
      </c>
      <c r="F73" s="79">
        <v>44208</v>
      </c>
      <c r="G73" t="s">
        <v>709</v>
      </c>
      <c r="H73" s="82" t="s">
        <v>491</v>
      </c>
      <c r="I73" s="73">
        <v>100</v>
      </c>
      <c r="J73" s="74" t="s">
        <v>435</v>
      </c>
      <c r="K73" s="74">
        <v>2</v>
      </c>
      <c r="L73" s="74" t="s">
        <v>435</v>
      </c>
      <c r="M73" s="74">
        <v>2</v>
      </c>
      <c r="N73" s="74" t="s">
        <v>435</v>
      </c>
      <c r="O73" s="74">
        <v>2</v>
      </c>
      <c r="P73" s="74" t="s">
        <v>892</v>
      </c>
      <c r="Q73" s="74" t="s">
        <v>438</v>
      </c>
      <c r="R73" s="74" t="s">
        <v>435</v>
      </c>
      <c r="S73" s="74">
        <v>2</v>
      </c>
      <c r="T73" s="74" t="s">
        <v>436</v>
      </c>
      <c r="U73" s="74">
        <v>0</v>
      </c>
      <c r="V73" s="74" t="s">
        <v>435</v>
      </c>
      <c r="W73" s="74">
        <v>2</v>
      </c>
      <c r="X73" s="74" t="s">
        <v>897</v>
      </c>
      <c r="Y73" s="74" t="s">
        <v>438</v>
      </c>
      <c r="Z73" s="74" t="s">
        <v>897</v>
      </c>
      <c r="AA73" s="74" t="s">
        <v>438</v>
      </c>
      <c r="AB73" s="76"/>
      <c r="AC73" s="76"/>
      <c r="AD73" s="40"/>
      <c r="AE73" s="72">
        <v>12</v>
      </c>
      <c r="AF73" s="72">
        <f t="shared" si="3"/>
        <v>10</v>
      </c>
      <c r="AG73" s="91">
        <f t="shared" si="2"/>
        <v>83.33</v>
      </c>
      <c r="AH73" s="72"/>
      <c r="AI73" s="72"/>
    </row>
    <row r="74" spans="1:36" x14ac:dyDescent="0.3">
      <c r="A74" s="142" t="s">
        <v>930</v>
      </c>
      <c r="B74" s="90">
        <v>45903</v>
      </c>
      <c r="C74" t="str">
        <f>VLOOKUP(D74,'Tīmekļa vietnes'!A:B,2,0)</f>
        <v>Zemgales plānošanas reģions</v>
      </c>
      <c r="D74" t="s">
        <v>377</v>
      </c>
      <c r="E74" t="s">
        <v>378</v>
      </c>
      <c r="F74" s="79">
        <v>44411</v>
      </c>
      <c r="G74" t="s">
        <v>710</v>
      </c>
      <c r="H74" s="82" t="s">
        <v>492</v>
      </c>
      <c r="I74" s="73">
        <v>100</v>
      </c>
      <c r="J74" s="74" t="s">
        <v>435</v>
      </c>
      <c r="K74" s="74">
        <v>2</v>
      </c>
      <c r="L74" s="74" t="s">
        <v>435</v>
      </c>
      <c r="M74" s="74">
        <v>2</v>
      </c>
      <c r="N74" s="74" t="s">
        <v>435</v>
      </c>
      <c r="O74" s="74">
        <v>2</v>
      </c>
      <c r="P74" s="74" t="s">
        <v>892</v>
      </c>
      <c r="Q74" s="74" t="s">
        <v>438</v>
      </c>
      <c r="R74" s="74" t="s">
        <v>435</v>
      </c>
      <c r="S74" s="74">
        <v>2</v>
      </c>
      <c r="T74" s="74" t="s">
        <v>435</v>
      </c>
      <c r="U74" s="74">
        <v>2</v>
      </c>
      <c r="V74" s="74" t="s">
        <v>435</v>
      </c>
      <c r="W74" s="74">
        <v>2</v>
      </c>
      <c r="X74" s="74" t="s">
        <v>897</v>
      </c>
      <c r="Y74" s="74" t="s">
        <v>438</v>
      </c>
      <c r="Z74" s="74" t="s">
        <v>897</v>
      </c>
      <c r="AA74" s="74" t="s">
        <v>438</v>
      </c>
      <c r="AB74" s="76"/>
      <c r="AC74" s="76"/>
      <c r="AD74" s="40"/>
      <c r="AE74" s="72">
        <v>12</v>
      </c>
      <c r="AF74" s="72">
        <f t="shared" si="3"/>
        <v>12</v>
      </c>
      <c r="AG74" s="91">
        <f t="shared" si="2"/>
        <v>100</v>
      </c>
      <c r="AH74" s="72"/>
      <c r="AI74" s="72"/>
    </row>
    <row r="75" spans="1:36" ht="28.8" x14ac:dyDescent="0.3">
      <c r="A75" s="142" t="s">
        <v>930</v>
      </c>
      <c r="B75" s="90">
        <v>45903</v>
      </c>
      <c r="C75" t="str">
        <f>VLOOKUP(D75,'Tīmekļa vietnes'!A:B,2,0)</f>
        <v>Zemgales plānošanas reģions</v>
      </c>
      <c r="D75" t="s">
        <v>377</v>
      </c>
      <c r="E75" t="s">
        <v>378</v>
      </c>
      <c r="F75" s="79">
        <v>44396</v>
      </c>
      <c r="G75" t="s">
        <v>711</v>
      </c>
      <c r="H75" s="82" t="s">
        <v>493</v>
      </c>
      <c r="I75" s="73">
        <v>100</v>
      </c>
      <c r="J75" s="74" t="s">
        <v>435</v>
      </c>
      <c r="K75" s="74">
        <v>2</v>
      </c>
      <c r="L75" s="74" t="s">
        <v>435</v>
      </c>
      <c r="M75" s="74">
        <v>2</v>
      </c>
      <c r="N75" s="74" t="s">
        <v>435</v>
      </c>
      <c r="O75" s="74">
        <v>2</v>
      </c>
      <c r="P75" s="74" t="s">
        <v>892</v>
      </c>
      <c r="Q75" s="74" t="s">
        <v>438</v>
      </c>
      <c r="R75" s="74" t="s">
        <v>435</v>
      </c>
      <c r="S75" s="74">
        <v>2</v>
      </c>
      <c r="T75" s="74" t="s">
        <v>435</v>
      </c>
      <c r="U75" s="74">
        <v>2</v>
      </c>
      <c r="V75" s="74" t="s">
        <v>435</v>
      </c>
      <c r="W75" s="74">
        <v>2</v>
      </c>
      <c r="X75" s="74" t="s">
        <v>897</v>
      </c>
      <c r="Y75" s="74" t="s">
        <v>438</v>
      </c>
      <c r="Z75" s="74" t="s">
        <v>897</v>
      </c>
      <c r="AA75" s="74" t="s">
        <v>438</v>
      </c>
      <c r="AB75" s="76"/>
      <c r="AC75" s="76"/>
      <c r="AD75" s="111" t="s">
        <v>1048</v>
      </c>
      <c r="AE75" s="72">
        <v>12</v>
      </c>
      <c r="AF75" s="72">
        <f t="shared" si="3"/>
        <v>12</v>
      </c>
      <c r="AG75" s="91">
        <f t="shared" si="2"/>
        <v>100</v>
      </c>
      <c r="AH75" s="72"/>
      <c r="AI75" s="72"/>
    </row>
    <row r="76" spans="1:36" ht="28.8" x14ac:dyDescent="0.3">
      <c r="A76" s="142" t="s">
        <v>930</v>
      </c>
      <c r="B76" s="90">
        <v>45903</v>
      </c>
      <c r="C76" t="str">
        <f>VLOOKUP(D76,'Tīmekļa vietnes'!A:B,2,0)</f>
        <v>Zemgales plānošanas reģions</v>
      </c>
      <c r="D76" t="s">
        <v>377</v>
      </c>
      <c r="E76" t="s">
        <v>378</v>
      </c>
      <c r="F76" s="79">
        <v>45120</v>
      </c>
      <c r="G76" t="s">
        <v>712</v>
      </c>
      <c r="H76" s="82" t="s">
        <v>494</v>
      </c>
      <c r="I76" s="73">
        <v>100</v>
      </c>
      <c r="J76" s="74" t="s">
        <v>435</v>
      </c>
      <c r="K76" s="74">
        <v>2</v>
      </c>
      <c r="L76" s="74" t="s">
        <v>435</v>
      </c>
      <c r="M76" s="74">
        <v>2</v>
      </c>
      <c r="N76" s="74" t="s">
        <v>435</v>
      </c>
      <c r="O76" s="74">
        <v>2</v>
      </c>
      <c r="P76" s="74" t="s">
        <v>892</v>
      </c>
      <c r="Q76" s="74" t="s">
        <v>438</v>
      </c>
      <c r="R76" s="74" t="s">
        <v>435</v>
      </c>
      <c r="S76" s="74">
        <v>2</v>
      </c>
      <c r="T76" s="74" t="s">
        <v>435</v>
      </c>
      <c r="U76" s="74">
        <v>2</v>
      </c>
      <c r="V76" s="74" t="s">
        <v>435</v>
      </c>
      <c r="W76" s="74">
        <v>2</v>
      </c>
      <c r="X76" s="74" t="s">
        <v>897</v>
      </c>
      <c r="Y76" s="74" t="s">
        <v>438</v>
      </c>
      <c r="Z76" s="74" t="s">
        <v>897</v>
      </c>
      <c r="AA76" s="74" t="s">
        <v>438</v>
      </c>
      <c r="AB76" s="76"/>
      <c r="AC76" s="76"/>
      <c r="AD76" s="40"/>
      <c r="AE76" s="72">
        <v>12</v>
      </c>
      <c r="AF76" s="72">
        <f t="shared" si="3"/>
        <v>12</v>
      </c>
      <c r="AG76" s="91">
        <f t="shared" si="2"/>
        <v>100</v>
      </c>
      <c r="AH76" s="72"/>
      <c r="AI76" s="72"/>
    </row>
    <row r="77" spans="1:36" x14ac:dyDescent="0.3">
      <c r="A77" s="142" t="s">
        <v>930</v>
      </c>
      <c r="B77" s="90">
        <v>45903</v>
      </c>
      <c r="C77" t="str">
        <f>VLOOKUP(D77,'Tīmekļa vietnes'!A:B,2,0)</f>
        <v>Zemgales plānošanas reģions</v>
      </c>
      <c r="D77" t="s">
        <v>377</v>
      </c>
      <c r="E77" t="s">
        <v>378</v>
      </c>
      <c r="F77" s="79">
        <v>45076</v>
      </c>
      <c r="G77" t="s">
        <v>713</v>
      </c>
      <c r="H77" s="82" t="s">
        <v>495</v>
      </c>
      <c r="I77" s="73">
        <v>100</v>
      </c>
      <c r="J77" s="74" t="s">
        <v>435</v>
      </c>
      <c r="K77" s="74">
        <v>2</v>
      </c>
      <c r="L77" s="74" t="s">
        <v>435</v>
      </c>
      <c r="M77" s="74">
        <v>2</v>
      </c>
      <c r="N77" s="74" t="s">
        <v>435</v>
      </c>
      <c r="O77" s="74">
        <v>2</v>
      </c>
      <c r="P77" s="74" t="s">
        <v>892</v>
      </c>
      <c r="Q77" s="74" t="s">
        <v>438</v>
      </c>
      <c r="R77" s="74" t="s">
        <v>435</v>
      </c>
      <c r="S77" s="74">
        <v>2</v>
      </c>
      <c r="T77" s="74" t="s">
        <v>435</v>
      </c>
      <c r="U77" s="74">
        <v>2</v>
      </c>
      <c r="V77" s="74" t="s">
        <v>435</v>
      </c>
      <c r="W77" s="74">
        <v>2</v>
      </c>
      <c r="X77" s="74" t="s">
        <v>897</v>
      </c>
      <c r="Y77" s="74" t="s">
        <v>438</v>
      </c>
      <c r="Z77" s="74" t="s">
        <v>897</v>
      </c>
      <c r="AA77" s="74" t="s">
        <v>438</v>
      </c>
      <c r="AB77" s="76"/>
      <c r="AC77" s="76"/>
      <c r="AD77" s="40"/>
      <c r="AE77" s="72">
        <v>12</v>
      </c>
      <c r="AF77" s="72">
        <f t="shared" si="3"/>
        <v>12</v>
      </c>
      <c r="AG77" s="91">
        <f t="shared" si="2"/>
        <v>100</v>
      </c>
      <c r="AH77" s="72"/>
      <c r="AI77" s="72"/>
    </row>
    <row r="78" spans="1:36" x14ac:dyDescent="0.3">
      <c r="A78" s="142" t="s">
        <v>930</v>
      </c>
      <c r="B78" s="90">
        <v>45903</v>
      </c>
      <c r="C78" t="str">
        <f>VLOOKUP(D78,'Tīmekļa vietnes'!A:B,2,0)</f>
        <v>Zemgales plānošanas reģions</v>
      </c>
      <c r="D78" t="s">
        <v>377</v>
      </c>
      <c r="E78" t="s">
        <v>378</v>
      </c>
      <c r="F78" s="79">
        <v>45359</v>
      </c>
      <c r="G78" t="s">
        <v>714</v>
      </c>
      <c r="H78" s="82" t="s">
        <v>496</v>
      </c>
      <c r="I78" s="73">
        <v>100</v>
      </c>
      <c r="J78" s="74" t="s">
        <v>435</v>
      </c>
      <c r="K78" s="74">
        <v>2</v>
      </c>
      <c r="L78" s="74" t="s">
        <v>435</v>
      </c>
      <c r="M78" s="74">
        <v>2</v>
      </c>
      <c r="N78" s="74" t="s">
        <v>435</v>
      </c>
      <c r="O78" s="74">
        <v>2</v>
      </c>
      <c r="P78" s="74" t="s">
        <v>892</v>
      </c>
      <c r="Q78" s="74" t="s">
        <v>438</v>
      </c>
      <c r="R78" s="74" t="s">
        <v>435</v>
      </c>
      <c r="S78" s="74">
        <v>2</v>
      </c>
      <c r="T78" s="74" t="s">
        <v>435</v>
      </c>
      <c r="U78" s="74">
        <v>2</v>
      </c>
      <c r="V78" s="74" t="s">
        <v>435</v>
      </c>
      <c r="W78" s="74">
        <v>2</v>
      </c>
      <c r="X78" s="74" t="s">
        <v>897</v>
      </c>
      <c r="Y78" s="74" t="s">
        <v>438</v>
      </c>
      <c r="Z78" s="74" t="s">
        <v>897</v>
      </c>
      <c r="AA78" s="74" t="s">
        <v>438</v>
      </c>
      <c r="AB78" s="76"/>
      <c r="AC78" s="76"/>
      <c r="AD78" s="40"/>
      <c r="AE78" s="72">
        <v>12</v>
      </c>
      <c r="AF78" s="72">
        <f t="shared" si="3"/>
        <v>12</v>
      </c>
      <c r="AG78" s="91">
        <f t="shared" si="2"/>
        <v>100</v>
      </c>
      <c r="AH78" s="72"/>
      <c r="AI78" s="72"/>
    </row>
    <row r="79" spans="1:36" ht="28.8" x14ac:dyDescent="0.3">
      <c r="A79" s="81" t="s">
        <v>914</v>
      </c>
      <c r="B79" s="90">
        <v>45895</v>
      </c>
      <c r="C79" t="str">
        <f>VLOOKUP(D79,'Tīmekļa vietnes'!A:B,2,0)</f>
        <v>Vidzemes plānošanas reģions</v>
      </c>
      <c r="D79" t="s">
        <v>379</v>
      </c>
      <c r="E79" t="s">
        <v>53</v>
      </c>
      <c r="F79" s="79">
        <v>42129</v>
      </c>
      <c r="G79" t="s">
        <v>658</v>
      </c>
      <c r="H79" s="82" t="s">
        <v>449</v>
      </c>
      <c r="I79" s="73">
        <v>9.0909099999999992</v>
      </c>
      <c r="J79" s="74" t="s">
        <v>435</v>
      </c>
      <c r="K79" s="74">
        <v>2</v>
      </c>
      <c r="L79" s="74" t="s">
        <v>436</v>
      </c>
      <c r="M79" s="74">
        <v>0</v>
      </c>
      <c r="N79" s="74" t="s">
        <v>436</v>
      </c>
      <c r="O79" s="74">
        <v>0</v>
      </c>
      <c r="P79" s="74" t="s">
        <v>892</v>
      </c>
      <c r="Q79" s="74" t="s">
        <v>438</v>
      </c>
      <c r="R79" s="74" t="s">
        <v>436</v>
      </c>
      <c r="S79" s="74">
        <v>0</v>
      </c>
      <c r="T79" s="74" t="s">
        <v>436</v>
      </c>
      <c r="U79" s="74">
        <v>0</v>
      </c>
      <c r="V79" s="74" t="s">
        <v>436</v>
      </c>
      <c r="W79" s="74">
        <v>0</v>
      </c>
      <c r="X79" s="74" t="s">
        <v>897</v>
      </c>
      <c r="Y79" s="74" t="s">
        <v>438</v>
      </c>
      <c r="Z79" s="74" t="s">
        <v>897</v>
      </c>
      <c r="AA79" s="74" t="s">
        <v>438</v>
      </c>
      <c r="AB79" s="75" t="s">
        <v>983</v>
      </c>
      <c r="AC79" s="76"/>
      <c r="AD79" s="40" t="s">
        <v>917</v>
      </c>
      <c r="AE79" s="72">
        <v>12</v>
      </c>
      <c r="AF79" s="72">
        <f t="shared" si="3"/>
        <v>2</v>
      </c>
      <c r="AG79" s="91">
        <f t="shared" si="2"/>
        <v>16.670000000000002</v>
      </c>
      <c r="AH79" s="73">
        <v>38.70967741935484</v>
      </c>
      <c r="AI79" s="73">
        <v>24.193548387096776</v>
      </c>
      <c r="AJ79" s="29">
        <v>24.193548387096776</v>
      </c>
    </row>
    <row r="80" spans="1:36" ht="28.8" x14ac:dyDescent="0.3">
      <c r="A80" s="142" t="s">
        <v>914</v>
      </c>
      <c r="B80" s="90">
        <v>45895</v>
      </c>
      <c r="C80" t="str">
        <f>VLOOKUP(D80,'Tīmekļa vietnes'!A:B,2,0)</f>
        <v>Vidzemes plānošanas reģions</v>
      </c>
      <c r="D80" t="s">
        <v>379</v>
      </c>
      <c r="E80" t="s">
        <v>53</v>
      </c>
      <c r="F80" s="79">
        <v>43011</v>
      </c>
      <c r="G80" t="s">
        <v>715</v>
      </c>
      <c r="H80" s="82" t="s">
        <v>497</v>
      </c>
      <c r="I80" s="73">
        <v>100</v>
      </c>
      <c r="J80" s="74" t="s">
        <v>435</v>
      </c>
      <c r="K80" s="74">
        <v>2</v>
      </c>
      <c r="L80" s="74" t="s">
        <v>434</v>
      </c>
      <c r="M80" s="74">
        <v>1</v>
      </c>
      <c r="N80" s="74" t="s">
        <v>434</v>
      </c>
      <c r="O80" s="74">
        <v>1</v>
      </c>
      <c r="P80" s="74" t="s">
        <v>892</v>
      </c>
      <c r="Q80" s="74" t="s">
        <v>438</v>
      </c>
      <c r="R80" s="74" t="s">
        <v>436</v>
      </c>
      <c r="S80" s="74">
        <v>0</v>
      </c>
      <c r="T80" s="74" t="s">
        <v>436</v>
      </c>
      <c r="U80" s="74">
        <v>0</v>
      </c>
      <c r="V80" s="74" t="s">
        <v>436</v>
      </c>
      <c r="W80" s="74">
        <v>0</v>
      </c>
      <c r="X80" s="74" t="s">
        <v>897</v>
      </c>
      <c r="Y80" s="74" t="s">
        <v>438</v>
      </c>
      <c r="Z80" s="74" t="s">
        <v>897</v>
      </c>
      <c r="AA80" s="74" t="s">
        <v>438</v>
      </c>
      <c r="AB80" s="76"/>
      <c r="AC80" s="76"/>
      <c r="AD80" s="40"/>
      <c r="AE80" s="72">
        <v>12</v>
      </c>
      <c r="AF80" s="72">
        <f t="shared" si="3"/>
        <v>4</v>
      </c>
      <c r="AG80" s="91">
        <f t="shared" si="2"/>
        <v>33.33</v>
      </c>
      <c r="AH80" s="72"/>
      <c r="AI80" s="72"/>
    </row>
    <row r="81" spans="1:36" ht="28.8" x14ac:dyDescent="0.3">
      <c r="A81" s="142" t="s">
        <v>914</v>
      </c>
      <c r="B81" s="90">
        <v>45895</v>
      </c>
      <c r="C81" t="str">
        <f>VLOOKUP(D81,'Tīmekļa vietnes'!A:B,2,0)</f>
        <v>Vidzemes plānošanas reģions</v>
      </c>
      <c r="D81" t="s">
        <v>379</v>
      </c>
      <c r="E81" t="s">
        <v>53</v>
      </c>
      <c r="F81" s="79">
        <v>42213</v>
      </c>
      <c r="G81" t="s">
        <v>673</v>
      </c>
      <c r="H81" s="82" t="s">
        <v>463</v>
      </c>
      <c r="I81" s="73">
        <v>13.12959</v>
      </c>
      <c r="J81" s="74" t="s">
        <v>435</v>
      </c>
      <c r="K81" s="74">
        <v>2</v>
      </c>
      <c r="L81" s="74" t="s">
        <v>434</v>
      </c>
      <c r="M81" s="74">
        <v>1</v>
      </c>
      <c r="N81" s="74" t="s">
        <v>436</v>
      </c>
      <c r="O81" s="74">
        <v>0</v>
      </c>
      <c r="P81" s="74" t="s">
        <v>436</v>
      </c>
      <c r="Q81" s="74">
        <v>0</v>
      </c>
      <c r="R81" s="74" t="s">
        <v>436</v>
      </c>
      <c r="S81" s="74">
        <v>0</v>
      </c>
      <c r="T81" s="74" t="s">
        <v>436</v>
      </c>
      <c r="U81" s="74">
        <v>0</v>
      </c>
      <c r="V81" s="74" t="s">
        <v>436</v>
      </c>
      <c r="W81" s="74">
        <v>0</v>
      </c>
      <c r="X81" s="74" t="s">
        <v>897</v>
      </c>
      <c r="Y81" s="74" t="s">
        <v>438</v>
      </c>
      <c r="Z81" s="74" t="s">
        <v>897</v>
      </c>
      <c r="AA81" s="74" t="s">
        <v>438</v>
      </c>
      <c r="AB81" s="76"/>
      <c r="AC81" s="76"/>
      <c r="AD81" s="40" t="s">
        <v>916</v>
      </c>
      <c r="AE81" s="72">
        <v>14</v>
      </c>
      <c r="AF81" s="72">
        <f t="shared" si="3"/>
        <v>3</v>
      </c>
      <c r="AG81" s="91">
        <f t="shared" si="2"/>
        <v>21.43</v>
      </c>
      <c r="AH81" s="72"/>
      <c r="AI81" s="72"/>
    </row>
    <row r="82" spans="1:36" x14ac:dyDescent="0.3">
      <c r="A82" s="142" t="s">
        <v>914</v>
      </c>
      <c r="B82" s="90">
        <v>45895</v>
      </c>
      <c r="C82" t="str">
        <f>VLOOKUP(D82,'Tīmekļa vietnes'!A:B,2,0)</f>
        <v>Vidzemes plānošanas reģions</v>
      </c>
      <c r="D82" t="s">
        <v>379</v>
      </c>
      <c r="E82" t="s">
        <v>53</v>
      </c>
      <c r="F82" s="79">
        <v>44447</v>
      </c>
      <c r="G82" t="s">
        <v>670</v>
      </c>
      <c r="H82" s="82" t="s">
        <v>5</v>
      </c>
      <c r="I82" s="73">
        <v>3.1312000000000002</v>
      </c>
      <c r="J82" s="74" t="s">
        <v>435</v>
      </c>
      <c r="K82" s="74">
        <v>2</v>
      </c>
      <c r="L82" s="74" t="s">
        <v>434</v>
      </c>
      <c r="M82" s="74">
        <v>1</v>
      </c>
      <c r="N82" s="74" t="s">
        <v>436</v>
      </c>
      <c r="O82" s="74">
        <v>0</v>
      </c>
      <c r="P82" s="74" t="s">
        <v>892</v>
      </c>
      <c r="Q82" s="74" t="s">
        <v>438</v>
      </c>
      <c r="R82" s="74" t="s">
        <v>436</v>
      </c>
      <c r="S82" s="74">
        <v>0</v>
      </c>
      <c r="T82" s="74" t="s">
        <v>435</v>
      </c>
      <c r="U82" s="74">
        <v>2</v>
      </c>
      <c r="V82" s="74" t="s">
        <v>435</v>
      </c>
      <c r="W82" s="74">
        <v>2</v>
      </c>
      <c r="X82" s="74" t="s">
        <v>897</v>
      </c>
      <c r="Y82" s="74" t="s">
        <v>438</v>
      </c>
      <c r="Z82" s="74" t="s">
        <v>897</v>
      </c>
      <c r="AA82" s="74" t="s">
        <v>438</v>
      </c>
      <c r="AB82" s="76"/>
      <c r="AC82" s="76"/>
      <c r="AD82" s="40" t="s">
        <v>915</v>
      </c>
      <c r="AE82" s="72">
        <v>12</v>
      </c>
      <c r="AF82" s="72">
        <f t="shared" si="3"/>
        <v>7</v>
      </c>
      <c r="AG82" s="91">
        <f t="shared" si="2"/>
        <v>58.33</v>
      </c>
      <c r="AH82" s="72"/>
      <c r="AI82" s="72"/>
    </row>
    <row r="83" spans="1:36" x14ac:dyDescent="0.3">
      <c r="A83" s="142" t="s">
        <v>914</v>
      </c>
      <c r="B83" s="90">
        <v>45895</v>
      </c>
      <c r="C83" t="str">
        <f>VLOOKUP(D83,'Tīmekļa vietnes'!A:B,2,0)</f>
        <v>Vidzemes plānošanas reģions</v>
      </c>
      <c r="D83" t="s">
        <v>379</v>
      </c>
      <c r="E83" t="s">
        <v>53</v>
      </c>
      <c r="F83" s="79">
        <v>45148</v>
      </c>
      <c r="G83" t="s">
        <v>716</v>
      </c>
      <c r="H83" s="82" t="s">
        <v>161</v>
      </c>
      <c r="I83" s="73">
        <v>100</v>
      </c>
      <c r="J83" s="74" t="s">
        <v>435</v>
      </c>
      <c r="K83" s="74">
        <v>2</v>
      </c>
      <c r="L83" s="74" t="s">
        <v>434</v>
      </c>
      <c r="M83" s="74">
        <v>1</v>
      </c>
      <c r="N83" s="74" t="s">
        <v>434</v>
      </c>
      <c r="O83" s="74">
        <v>1</v>
      </c>
      <c r="P83" s="74" t="s">
        <v>892</v>
      </c>
      <c r="Q83" s="74" t="s">
        <v>438</v>
      </c>
      <c r="R83" s="74" t="s">
        <v>436</v>
      </c>
      <c r="S83" s="74">
        <v>0</v>
      </c>
      <c r="T83" s="74" t="s">
        <v>435</v>
      </c>
      <c r="U83" s="74">
        <v>2</v>
      </c>
      <c r="V83" s="74" t="s">
        <v>435</v>
      </c>
      <c r="W83" s="74">
        <v>2</v>
      </c>
      <c r="X83" s="74" t="s">
        <v>897</v>
      </c>
      <c r="Y83" s="74" t="s">
        <v>438</v>
      </c>
      <c r="Z83" s="74" t="s">
        <v>897</v>
      </c>
      <c r="AA83" s="74" t="s">
        <v>438</v>
      </c>
      <c r="AB83" s="76"/>
      <c r="AC83" s="76"/>
      <c r="AD83" s="107" t="s">
        <v>1035</v>
      </c>
      <c r="AE83" s="72">
        <v>12</v>
      </c>
      <c r="AF83" s="72">
        <f t="shared" si="3"/>
        <v>8</v>
      </c>
      <c r="AG83" s="91">
        <f t="shared" si="2"/>
        <v>66.67</v>
      </c>
      <c r="AH83" s="72"/>
      <c r="AI83" s="72"/>
    </row>
    <row r="84" spans="1:36" x14ac:dyDescent="0.3">
      <c r="A84" s="81" t="s">
        <v>932</v>
      </c>
      <c r="B84" s="90">
        <v>45897</v>
      </c>
      <c r="C84" t="str">
        <f>VLOOKUP(D84,'Tīmekļa vietnes'!A:B,2,0)</f>
        <v>Zemgales plānošanas reģions</v>
      </c>
      <c r="D84" t="s">
        <v>380</v>
      </c>
      <c r="E84" t="s">
        <v>381</v>
      </c>
      <c r="F84" s="79">
        <v>44725</v>
      </c>
      <c r="G84" t="s">
        <v>717</v>
      </c>
      <c r="H84" s="82" t="s">
        <v>498</v>
      </c>
      <c r="I84" s="73">
        <v>100</v>
      </c>
      <c r="J84" s="74" t="s">
        <v>435</v>
      </c>
      <c r="K84" s="74">
        <v>2</v>
      </c>
      <c r="L84" s="74" t="s">
        <v>435</v>
      </c>
      <c r="M84" s="74">
        <v>2</v>
      </c>
      <c r="N84" s="74" t="s">
        <v>435</v>
      </c>
      <c r="O84" s="74">
        <v>2</v>
      </c>
      <c r="P84" s="74" t="s">
        <v>892</v>
      </c>
      <c r="Q84" s="74" t="s">
        <v>438</v>
      </c>
      <c r="R84" s="74" t="s">
        <v>435</v>
      </c>
      <c r="S84" s="74">
        <v>2</v>
      </c>
      <c r="T84" s="74" t="s">
        <v>435</v>
      </c>
      <c r="U84" s="74">
        <v>2</v>
      </c>
      <c r="V84" s="74" t="s">
        <v>435</v>
      </c>
      <c r="W84" s="74">
        <v>2</v>
      </c>
      <c r="X84" s="74" t="s">
        <v>897</v>
      </c>
      <c r="Y84" s="74" t="s">
        <v>438</v>
      </c>
      <c r="Z84" s="74" t="s">
        <v>897</v>
      </c>
      <c r="AA84" s="74" t="s">
        <v>438</v>
      </c>
      <c r="AB84" s="75" t="s">
        <v>977</v>
      </c>
      <c r="AC84" s="76"/>
      <c r="AD84" s="40"/>
      <c r="AE84" s="72">
        <v>12</v>
      </c>
      <c r="AF84" s="72">
        <f t="shared" si="3"/>
        <v>12</v>
      </c>
      <c r="AG84" s="91">
        <f t="shared" si="2"/>
        <v>100</v>
      </c>
      <c r="AH84" s="73">
        <v>100</v>
      </c>
      <c r="AI84" s="73"/>
      <c r="AJ84" s="29"/>
    </row>
    <row r="85" spans="1:36" ht="28.8" x14ac:dyDescent="0.3">
      <c r="A85" s="142" t="s">
        <v>932</v>
      </c>
      <c r="B85" s="90">
        <v>45897</v>
      </c>
      <c r="C85" t="str">
        <f>VLOOKUP(D85,'Tīmekļa vietnes'!A:B,2,0)</f>
        <v>Zemgales plānošanas reģions</v>
      </c>
      <c r="D85" t="s">
        <v>380</v>
      </c>
      <c r="E85" t="s">
        <v>381</v>
      </c>
      <c r="F85" s="79">
        <v>45110</v>
      </c>
      <c r="G85" t="s">
        <v>718</v>
      </c>
      <c r="H85" s="82" t="s">
        <v>499</v>
      </c>
      <c r="I85" s="73">
        <v>100</v>
      </c>
      <c r="J85" s="74" t="s">
        <v>435</v>
      </c>
      <c r="K85" s="74">
        <v>2</v>
      </c>
      <c r="L85" s="74" t="s">
        <v>435</v>
      </c>
      <c r="M85" s="74">
        <v>2</v>
      </c>
      <c r="N85" s="74" t="s">
        <v>435</v>
      </c>
      <c r="O85" s="74">
        <v>2</v>
      </c>
      <c r="P85" s="74" t="s">
        <v>892</v>
      </c>
      <c r="Q85" s="74" t="s">
        <v>438</v>
      </c>
      <c r="R85" s="74" t="s">
        <v>435</v>
      </c>
      <c r="S85" s="74">
        <v>2</v>
      </c>
      <c r="T85" s="74" t="s">
        <v>435</v>
      </c>
      <c r="U85" s="74">
        <v>2</v>
      </c>
      <c r="V85" s="74" t="s">
        <v>435</v>
      </c>
      <c r="W85" s="74">
        <v>2</v>
      </c>
      <c r="X85" s="74" t="s">
        <v>897</v>
      </c>
      <c r="Y85" s="74" t="s">
        <v>438</v>
      </c>
      <c r="Z85" s="74" t="s">
        <v>897</v>
      </c>
      <c r="AA85" s="74" t="s">
        <v>438</v>
      </c>
      <c r="AB85" s="76"/>
      <c r="AC85" s="76"/>
      <c r="AD85" s="40"/>
      <c r="AE85" s="72">
        <v>12</v>
      </c>
      <c r="AF85" s="72">
        <f t="shared" si="3"/>
        <v>12</v>
      </c>
      <c r="AG85" s="91">
        <f t="shared" si="2"/>
        <v>100</v>
      </c>
      <c r="AH85" s="72"/>
      <c r="AI85" s="72"/>
    </row>
    <row r="86" spans="1:36" x14ac:dyDescent="0.3">
      <c r="A86" s="142" t="s">
        <v>932</v>
      </c>
      <c r="B86" s="90">
        <v>45897</v>
      </c>
      <c r="C86" t="str">
        <f>VLOOKUP(D86,'Tīmekļa vietnes'!A:B,2,0)</f>
        <v>Zemgales plānošanas reģions</v>
      </c>
      <c r="D86" t="s">
        <v>380</v>
      </c>
      <c r="E86" t="s">
        <v>381</v>
      </c>
      <c r="F86" s="79">
        <v>44914</v>
      </c>
      <c r="G86" t="s">
        <v>719</v>
      </c>
      <c r="H86" s="82" t="s">
        <v>500</v>
      </c>
      <c r="I86" s="73">
        <v>100</v>
      </c>
      <c r="J86" s="74" t="s">
        <v>435</v>
      </c>
      <c r="K86" s="74">
        <v>2</v>
      </c>
      <c r="L86" s="74" t="s">
        <v>435</v>
      </c>
      <c r="M86" s="74">
        <v>2</v>
      </c>
      <c r="N86" s="74" t="s">
        <v>435</v>
      </c>
      <c r="O86" s="74">
        <v>2</v>
      </c>
      <c r="P86" s="74" t="s">
        <v>892</v>
      </c>
      <c r="Q86" s="74" t="s">
        <v>438</v>
      </c>
      <c r="R86" s="74" t="s">
        <v>435</v>
      </c>
      <c r="S86" s="74">
        <v>2</v>
      </c>
      <c r="T86" s="74" t="s">
        <v>435</v>
      </c>
      <c r="U86" s="74">
        <v>2</v>
      </c>
      <c r="V86" s="74" t="s">
        <v>435</v>
      </c>
      <c r="W86" s="74">
        <v>2</v>
      </c>
      <c r="X86" s="74" t="s">
        <v>897</v>
      </c>
      <c r="Y86" s="74" t="s">
        <v>438</v>
      </c>
      <c r="Z86" s="74" t="s">
        <v>897</v>
      </c>
      <c r="AA86" s="74" t="s">
        <v>438</v>
      </c>
      <c r="AB86" s="76"/>
      <c r="AC86" s="76"/>
      <c r="AD86" s="40"/>
      <c r="AE86" s="72">
        <v>12</v>
      </c>
      <c r="AF86" s="72">
        <f t="shared" si="3"/>
        <v>12</v>
      </c>
      <c r="AG86" s="91">
        <f t="shared" si="2"/>
        <v>100</v>
      </c>
      <c r="AH86" s="72"/>
      <c r="AI86" s="72"/>
    </row>
    <row r="87" spans="1:36" x14ac:dyDescent="0.3">
      <c r="A87" s="142" t="s">
        <v>932</v>
      </c>
      <c r="B87" s="90">
        <v>45897</v>
      </c>
      <c r="C87" t="str">
        <f>VLOOKUP(D87,'Tīmekļa vietnes'!A:B,2,0)</f>
        <v>Zemgales plānošanas reģions</v>
      </c>
      <c r="D87" t="s">
        <v>380</v>
      </c>
      <c r="E87" t="s">
        <v>381</v>
      </c>
      <c r="F87" s="79">
        <v>44399</v>
      </c>
      <c r="G87" t="s">
        <v>720</v>
      </c>
      <c r="H87" s="82" t="s">
        <v>501</v>
      </c>
      <c r="I87" s="73">
        <v>100</v>
      </c>
      <c r="J87" s="74" t="s">
        <v>435</v>
      </c>
      <c r="K87" s="74">
        <v>2</v>
      </c>
      <c r="L87" s="74" t="s">
        <v>435</v>
      </c>
      <c r="M87" s="74">
        <v>2</v>
      </c>
      <c r="N87" s="74" t="s">
        <v>435</v>
      </c>
      <c r="O87" s="74">
        <v>2</v>
      </c>
      <c r="P87" s="74" t="s">
        <v>892</v>
      </c>
      <c r="Q87" s="74" t="s">
        <v>438</v>
      </c>
      <c r="R87" s="74" t="s">
        <v>435</v>
      </c>
      <c r="S87" s="74">
        <v>2</v>
      </c>
      <c r="T87" s="74" t="s">
        <v>435</v>
      </c>
      <c r="U87" s="74">
        <v>2</v>
      </c>
      <c r="V87" s="74" t="s">
        <v>435</v>
      </c>
      <c r="W87" s="74">
        <v>2</v>
      </c>
      <c r="X87" s="74" t="s">
        <v>897</v>
      </c>
      <c r="Y87" s="74" t="s">
        <v>438</v>
      </c>
      <c r="Z87" s="74" t="s">
        <v>897</v>
      </c>
      <c r="AA87" s="74" t="s">
        <v>438</v>
      </c>
      <c r="AB87" s="76"/>
      <c r="AC87" s="76"/>
      <c r="AD87" s="40"/>
      <c r="AE87" s="72">
        <v>12</v>
      </c>
      <c r="AF87" s="72">
        <f t="shared" si="3"/>
        <v>12</v>
      </c>
      <c r="AG87" s="91">
        <f t="shared" si="2"/>
        <v>100</v>
      </c>
      <c r="AH87" s="72"/>
      <c r="AI87" s="72"/>
    </row>
    <row r="88" spans="1:36" x14ac:dyDescent="0.3">
      <c r="A88" s="142" t="s">
        <v>932</v>
      </c>
      <c r="B88" s="90">
        <v>45897</v>
      </c>
      <c r="C88" t="str">
        <f>VLOOKUP(D88,'Tīmekļa vietnes'!A:B,2,0)</f>
        <v>Zemgales plānošanas reģions</v>
      </c>
      <c r="D88" t="s">
        <v>380</v>
      </c>
      <c r="E88" t="s">
        <v>381</v>
      </c>
      <c r="F88" s="79">
        <v>44378</v>
      </c>
      <c r="G88" t="s">
        <v>721</v>
      </c>
      <c r="H88" s="82" t="s">
        <v>502</v>
      </c>
      <c r="I88" s="73">
        <v>100</v>
      </c>
      <c r="J88" s="74" t="s">
        <v>435</v>
      </c>
      <c r="K88" s="74">
        <v>2</v>
      </c>
      <c r="L88" s="74" t="s">
        <v>435</v>
      </c>
      <c r="M88" s="74">
        <v>2</v>
      </c>
      <c r="N88" s="74" t="s">
        <v>435</v>
      </c>
      <c r="O88" s="74">
        <v>2</v>
      </c>
      <c r="P88" s="74" t="s">
        <v>892</v>
      </c>
      <c r="Q88" s="74" t="s">
        <v>438</v>
      </c>
      <c r="R88" s="74" t="s">
        <v>435</v>
      </c>
      <c r="S88" s="74">
        <v>2</v>
      </c>
      <c r="T88" s="74" t="s">
        <v>435</v>
      </c>
      <c r="U88" s="74">
        <v>2</v>
      </c>
      <c r="V88" s="74" t="s">
        <v>435</v>
      </c>
      <c r="W88" s="74">
        <v>2</v>
      </c>
      <c r="X88" s="74" t="s">
        <v>897</v>
      </c>
      <c r="Y88" s="74" t="s">
        <v>438</v>
      </c>
      <c r="Z88" s="74" t="s">
        <v>897</v>
      </c>
      <c r="AA88" s="74" t="s">
        <v>438</v>
      </c>
      <c r="AB88" s="76"/>
      <c r="AC88" s="76"/>
      <c r="AD88" s="40"/>
      <c r="AE88" s="72">
        <v>12</v>
      </c>
      <c r="AF88" s="72">
        <f t="shared" si="3"/>
        <v>12</v>
      </c>
      <c r="AG88" s="91">
        <f t="shared" si="2"/>
        <v>100</v>
      </c>
      <c r="AH88" s="72"/>
      <c r="AI88" s="72"/>
    </row>
    <row r="89" spans="1:36" x14ac:dyDescent="0.3">
      <c r="A89" s="142" t="s">
        <v>932</v>
      </c>
      <c r="B89" s="90">
        <v>45897</v>
      </c>
      <c r="C89" t="str">
        <f>VLOOKUP(D89,'Tīmekļa vietnes'!A:B,2,0)</f>
        <v>Zemgales plānošanas reģions</v>
      </c>
      <c r="D89" t="s">
        <v>380</v>
      </c>
      <c r="E89" t="s">
        <v>381</v>
      </c>
      <c r="F89" s="79">
        <v>44431</v>
      </c>
      <c r="G89" t="s">
        <v>656</v>
      </c>
      <c r="H89" s="82" t="s">
        <v>2</v>
      </c>
      <c r="I89" s="73">
        <v>42.331189999999999</v>
      </c>
      <c r="J89" s="74" t="s">
        <v>435</v>
      </c>
      <c r="K89" s="74">
        <v>2</v>
      </c>
      <c r="L89" s="74" t="s">
        <v>435</v>
      </c>
      <c r="M89" s="74">
        <v>2</v>
      </c>
      <c r="N89" s="74" t="s">
        <v>435</v>
      </c>
      <c r="O89" s="74">
        <v>2</v>
      </c>
      <c r="P89" s="74" t="s">
        <v>892</v>
      </c>
      <c r="Q89" s="74" t="s">
        <v>438</v>
      </c>
      <c r="R89" s="74" t="s">
        <v>435</v>
      </c>
      <c r="S89" s="74">
        <v>2</v>
      </c>
      <c r="T89" s="74" t="s">
        <v>435</v>
      </c>
      <c r="U89" s="74">
        <v>2</v>
      </c>
      <c r="V89" s="74" t="s">
        <v>435</v>
      </c>
      <c r="W89" s="74">
        <v>2</v>
      </c>
      <c r="X89" s="74" t="s">
        <v>897</v>
      </c>
      <c r="Y89" s="74" t="s">
        <v>438</v>
      </c>
      <c r="Z89" s="74" t="s">
        <v>897</v>
      </c>
      <c r="AA89" s="74" t="s">
        <v>438</v>
      </c>
      <c r="AB89" s="76"/>
      <c r="AC89" s="76"/>
      <c r="AD89" s="40"/>
      <c r="AE89" s="72">
        <v>12</v>
      </c>
      <c r="AF89" s="72">
        <f t="shared" si="3"/>
        <v>12</v>
      </c>
      <c r="AG89" s="91">
        <f t="shared" si="2"/>
        <v>100</v>
      </c>
      <c r="AH89" s="72"/>
      <c r="AI89" s="72"/>
    </row>
    <row r="90" spans="1:36" ht="28.8" x14ac:dyDescent="0.3">
      <c r="A90" s="142" t="s">
        <v>932</v>
      </c>
      <c r="B90" s="90">
        <v>45897</v>
      </c>
      <c r="C90" t="str">
        <f>VLOOKUP(D90,'Tīmekļa vietnes'!A:B,2,0)</f>
        <v>Zemgales plānošanas reģions</v>
      </c>
      <c r="D90" t="s">
        <v>380</v>
      </c>
      <c r="E90" t="s">
        <v>381</v>
      </c>
      <c r="F90" s="79">
        <v>44384</v>
      </c>
      <c r="G90" t="s">
        <v>722</v>
      </c>
      <c r="H90" s="82" t="s">
        <v>503</v>
      </c>
      <c r="I90" s="73">
        <v>100</v>
      </c>
      <c r="J90" s="74" t="s">
        <v>435</v>
      </c>
      <c r="K90" s="74">
        <v>2</v>
      </c>
      <c r="L90" s="74" t="s">
        <v>435</v>
      </c>
      <c r="M90" s="74">
        <v>2</v>
      </c>
      <c r="N90" s="74" t="s">
        <v>435</v>
      </c>
      <c r="O90" s="74">
        <v>2</v>
      </c>
      <c r="P90" s="74" t="s">
        <v>892</v>
      </c>
      <c r="Q90" s="74" t="s">
        <v>438</v>
      </c>
      <c r="R90" s="74" t="s">
        <v>435</v>
      </c>
      <c r="S90" s="74">
        <v>2</v>
      </c>
      <c r="T90" s="74" t="s">
        <v>435</v>
      </c>
      <c r="U90" s="74">
        <v>2</v>
      </c>
      <c r="V90" s="74" t="s">
        <v>435</v>
      </c>
      <c r="W90" s="74">
        <v>2</v>
      </c>
      <c r="X90" s="74" t="s">
        <v>897</v>
      </c>
      <c r="Y90" s="74" t="s">
        <v>438</v>
      </c>
      <c r="Z90" s="74" t="s">
        <v>897</v>
      </c>
      <c r="AA90" s="74" t="s">
        <v>438</v>
      </c>
      <c r="AB90" s="76"/>
      <c r="AC90" s="76"/>
      <c r="AD90" s="40"/>
      <c r="AE90" s="72">
        <v>12</v>
      </c>
      <c r="AF90" s="72">
        <f t="shared" si="3"/>
        <v>12</v>
      </c>
      <c r="AG90" s="91">
        <f t="shared" si="2"/>
        <v>100</v>
      </c>
      <c r="AH90" s="72"/>
      <c r="AI90" s="72"/>
    </row>
    <row r="91" spans="1:36" ht="28.8" x14ac:dyDescent="0.3">
      <c r="A91" s="142" t="s">
        <v>932</v>
      </c>
      <c r="B91" s="90">
        <v>45897</v>
      </c>
      <c r="C91" t="str">
        <f>VLOOKUP(D91,'Tīmekļa vietnes'!A:B,2,0)</f>
        <v>Zemgales plānošanas reģions</v>
      </c>
      <c r="D91" t="s">
        <v>380</v>
      </c>
      <c r="E91" t="s">
        <v>381</v>
      </c>
      <c r="F91" s="79">
        <v>44512</v>
      </c>
      <c r="G91" t="s">
        <v>723</v>
      </c>
      <c r="H91" s="82" t="s">
        <v>504</v>
      </c>
      <c r="I91" s="73">
        <v>100</v>
      </c>
      <c r="J91" s="74" t="s">
        <v>435</v>
      </c>
      <c r="K91" s="74">
        <v>2</v>
      </c>
      <c r="L91" s="74" t="s">
        <v>435</v>
      </c>
      <c r="M91" s="74">
        <v>2</v>
      </c>
      <c r="N91" s="74" t="s">
        <v>435</v>
      </c>
      <c r="O91" s="74">
        <v>2</v>
      </c>
      <c r="P91" s="74" t="s">
        <v>892</v>
      </c>
      <c r="Q91" s="74" t="s">
        <v>438</v>
      </c>
      <c r="R91" s="74" t="s">
        <v>435</v>
      </c>
      <c r="S91" s="74">
        <v>2</v>
      </c>
      <c r="T91" s="74" t="s">
        <v>435</v>
      </c>
      <c r="U91" s="74">
        <v>2</v>
      </c>
      <c r="V91" s="74" t="s">
        <v>435</v>
      </c>
      <c r="W91" s="74">
        <v>2</v>
      </c>
      <c r="X91" s="74" t="s">
        <v>897</v>
      </c>
      <c r="Y91" s="74" t="s">
        <v>438</v>
      </c>
      <c r="Z91" s="74" t="s">
        <v>897</v>
      </c>
      <c r="AA91" s="74" t="s">
        <v>438</v>
      </c>
      <c r="AB91" s="76"/>
      <c r="AC91" s="76"/>
      <c r="AD91" s="40"/>
      <c r="AE91" s="72">
        <v>12</v>
      </c>
      <c r="AF91" s="72">
        <f t="shared" si="3"/>
        <v>12</v>
      </c>
      <c r="AG91" s="91">
        <f t="shared" si="2"/>
        <v>100</v>
      </c>
      <c r="AH91" s="72"/>
      <c r="AI91" s="72"/>
    </row>
    <row r="92" spans="1:36" ht="28.8" x14ac:dyDescent="0.3">
      <c r="A92" s="142" t="s">
        <v>932</v>
      </c>
      <c r="B92" s="90">
        <v>45897</v>
      </c>
      <c r="C92" t="str">
        <f>VLOOKUP(D92,'Tīmekļa vietnes'!A:B,2,0)</f>
        <v>Zemgales plānošanas reģions</v>
      </c>
      <c r="D92" t="s">
        <v>380</v>
      </c>
      <c r="E92" t="s">
        <v>381</v>
      </c>
      <c r="F92" s="79">
        <v>44532</v>
      </c>
      <c r="G92" t="s">
        <v>724</v>
      </c>
      <c r="H92" s="82" t="s">
        <v>505</v>
      </c>
      <c r="I92" s="73">
        <v>100</v>
      </c>
      <c r="J92" s="74" t="s">
        <v>435</v>
      </c>
      <c r="K92" s="74">
        <v>2</v>
      </c>
      <c r="L92" s="74" t="s">
        <v>435</v>
      </c>
      <c r="M92" s="74">
        <v>2</v>
      </c>
      <c r="N92" s="74" t="s">
        <v>435</v>
      </c>
      <c r="O92" s="74">
        <v>2</v>
      </c>
      <c r="P92" s="74" t="s">
        <v>892</v>
      </c>
      <c r="Q92" s="74" t="s">
        <v>438</v>
      </c>
      <c r="R92" s="74" t="s">
        <v>435</v>
      </c>
      <c r="S92" s="74">
        <v>2</v>
      </c>
      <c r="T92" s="74" t="s">
        <v>435</v>
      </c>
      <c r="U92" s="74">
        <v>2</v>
      </c>
      <c r="V92" s="74" t="s">
        <v>435</v>
      </c>
      <c r="W92" s="74">
        <v>2</v>
      </c>
      <c r="X92" s="74" t="s">
        <v>897</v>
      </c>
      <c r="Y92" s="74" t="s">
        <v>438</v>
      </c>
      <c r="Z92" s="74" t="s">
        <v>897</v>
      </c>
      <c r="AA92" s="74" t="s">
        <v>438</v>
      </c>
      <c r="AB92" s="76"/>
      <c r="AC92" s="76"/>
      <c r="AD92" s="40"/>
      <c r="AE92" s="72">
        <v>12</v>
      </c>
      <c r="AF92" s="72">
        <f t="shared" si="3"/>
        <v>12</v>
      </c>
      <c r="AG92" s="91">
        <f t="shared" si="2"/>
        <v>100</v>
      </c>
      <c r="AH92" s="72"/>
      <c r="AI92" s="72"/>
    </row>
    <row r="93" spans="1:36" x14ac:dyDescent="0.3">
      <c r="A93" s="142" t="s">
        <v>932</v>
      </c>
      <c r="B93" s="90">
        <v>45897</v>
      </c>
      <c r="C93" t="str">
        <f>VLOOKUP(D93,'Tīmekļa vietnes'!A:B,2,0)</f>
        <v>Zemgales plānošanas reģions</v>
      </c>
      <c r="D93" t="s">
        <v>380</v>
      </c>
      <c r="E93" t="s">
        <v>381</v>
      </c>
      <c r="F93" s="79">
        <v>45084</v>
      </c>
      <c r="G93" t="s">
        <v>725</v>
      </c>
      <c r="H93" s="82" t="s">
        <v>506</v>
      </c>
      <c r="I93" s="73">
        <v>100</v>
      </c>
      <c r="J93" s="74" t="s">
        <v>435</v>
      </c>
      <c r="K93" s="74">
        <v>2</v>
      </c>
      <c r="L93" s="74" t="s">
        <v>435</v>
      </c>
      <c r="M93" s="74">
        <v>2</v>
      </c>
      <c r="N93" s="74" t="s">
        <v>435</v>
      </c>
      <c r="O93" s="74">
        <v>2</v>
      </c>
      <c r="P93" s="74" t="s">
        <v>892</v>
      </c>
      <c r="Q93" s="74" t="s">
        <v>438</v>
      </c>
      <c r="R93" s="74" t="s">
        <v>435</v>
      </c>
      <c r="S93" s="74">
        <v>2</v>
      </c>
      <c r="T93" s="74" t="s">
        <v>435</v>
      </c>
      <c r="U93" s="74">
        <v>2</v>
      </c>
      <c r="V93" s="74" t="s">
        <v>435</v>
      </c>
      <c r="W93" s="74">
        <v>2</v>
      </c>
      <c r="X93" s="74" t="s">
        <v>897</v>
      </c>
      <c r="Y93" s="74" t="s">
        <v>438</v>
      </c>
      <c r="Z93" s="74" t="s">
        <v>897</v>
      </c>
      <c r="AA93" s="74" t="s">
        <v>438</v>
      </c>
      <c r="AB93" s="76"/>
      <c r="AC93" s="76"/>
      <c r="AD93" s="40"/>
      <c r="AE93" s="72">
        <v>12</v>
      </c>
      <c r="AF93" s="72">
        <f t="shared" si="3"/>
        <v>12</v>
      </c>
      <c r="AG93" s="91">
        <f t="shared" si="2"/>
        <v>100</v>
      </c>
      <c r="AH93" s="72"/>
      <c r="AI93" s="72"/>
    </row>
    <row r="94" spans="1:36" ht="28.8" x14ac:dyDescent="0.3">
      <c r="A94" s="142" t="s">
        <v>932</v>
      </c>
      <c r="B94" s="90">
        <v>45897</v>
      </c>
      <c r="C94" t="str">
        <f>VLOOKUP(D94,'Tīmekļa vietnes'!A:B,2,0)</f>
        <v>Zemgales plānošanas reģions</v>
      </c>
      <c r="D94" t="s">
        <v>380</v>
      </c>
      <c r="E94" t="s">
        <v>381</v>
      </c>
      <c r="F94" s="79">
        <v>45177</v>
      </c>
      <c r="G94" t="s">
        <v>726</v>
      </c>
      <c r="H94" s="82" t="s">
        <v>507</v>
      </c>
      <c r="I94" s="73">
        <v>100</v>
      </c>
      <c r="J94" s="74" t="s">
        <v>435</v>
      </c>
      <c r="K94" s="74">
        <v>2</v>
      </c>
      <c r="L94" s="74" t="s">
        <v>435</v>
      </c>
      <c r="M94" s="74">
        <v>2</v>
      </c>
      <c r="N94" s="74" t="s">
        <v>435</v>
      </c>
      <c r="O94" s="74">
        <v>2</v>
      </c>
      <c r="P94" s="74" t="s">
        <v>892</v>
      </c>
      <c r="Q94" s="74" t="s">
        <v>438</v>
      </c>
      <c r="R94" s="74" t="s">
        <v>435</v>
      </c>
      <c r="S94" s="74">
        <v>2</v>
      </c>
      <c r="T94" s="74" t="s">
        <v>435</v>
      </c>
      <c r="U94" s="74">
        <v>2</v>
      </c>
      <c r="V94" s="74" t="s">
        <v>435</v>
      </c>
      <c r="W94" s="74">
        <v>2</v>
      </c>
      <c r="X94" s="74" t="s">
        <v>897</v>
      </c>
      <c r="Y94" s="74" t="s">
        <v>438</v>
      </c>
      <c r="Z94" s="74" t="s">
        <v>897</v>
      </c>
      <c r="AA94" s="74" t="s">
        <v>438</v>
      </c>
      <c r="AB94" s="76"/>
      <c r="AC94" s="76"/>
      <c r="AD94" s="40"/>
      <c r="AE94" s="72">
        <v>12</v>
      </c>
      <c r="AF94" s="72">
        <f t="shared" si="3"/>
        <v>12</v>
      </c>
      <c r="AG94" s="91">
        <f t="shared" si="2"/>
        <v>100</v>
      </c>
      <c r="AH94" s="72"/>
      <c r="AI94" s="72"/>
    </row>
    <row r="95" spans="1:36" ht="28.8" x14ac:dyDescent="0.3">
      <c r="A95" s="142" t="s">
        <v>932</v>
      </c>
      <c r="B95" s="90">
        <v>45897</v>
      </c>
      <c r="C95" t="str">
        <f>VLOOKUP(D95,'Tīmekļa vietnes'!A:B,2,0)</f>
        <v>Zemgales plānošanas reģions</v>
      </c>
      <c r="D95" t="s">
        <v>380</v>
      </c>
      <c r="E95" t="s">
        <v>381</v>
      </c>
      <c r="F95" s="79">
        <v>45217</v>
      </c>
      <c r="G95" t="s">
        <v>727</v>
      </c>
      <c r="H95" s="82" t="s">
        <v>508</v>
      </c>
      <c r="I95" s="73">
        <v>100</v>
      </c>
      <c r="J95" s="74" t="s">
        <v>435</v>
      </c>
      <c r="K95" s="74">
        <v>2</v>
      </c>
      <c r="L95" s="74" t="s">
        <v>435</v>
      </c>
      <c r="M95" s="74">
        <v>2</v>
      </c>
      <c r="N95" s="74" t="s">
        <v>435</v>
      </c>
      <c r="O95" s="74">
        <v>2</v>
      </c>
      <c r="P95" s="74" t="s">
        <v>892</v>
      </c>
      <c r="Q95" s="74" t="s">
        <v>438</v>
      </c>
      <c r="R95" s="74" t="s">
        <v>435</v>
      </c>
      <c r="S95" s="74">
        <v>2</v>
      </c>
      <c r="T95" s="74" t="s">
        <v>435</v>
      </c>
      <c r="U95" s="74">
        <v>2</v>
      </c>
      <c r="V95" s="74" t="s">
        <v>435</v>
      </c>
      <c r="W95" s="74">
        <v>2</v>
      </c>
      <c r="X95" s="74" t="s">
        <v>897</v>
      </c>
      <c r="Y95" s="74" t="s">
        <v>438</v>
      </c>
      <c r="Z95" s="74" t="s">
        <v>897</v>
      </c>
      <c r="AA95" s="74" t="s">
        <v>438</v>
      </c>
      <c r="AB95" s="76"/>
      <c r="AC95" s="76"/>
      <c r="AD95" s="40"/>
      <c r="AE95" s="72">
        <v>12</v>
      </c>
      <c r="AF95" s="72">
        <f t="shared" si="3"/>
        <v>12</v>
      </c>
      <c r="AG95" s="91">
        <f t="shared" si="2"/>
        <v>100</v>
      </c>
      <c r="AH95" s="72"/>
      <c r="AI95" s="72"/>
    </row>
    <row r="96" spans="1:36" ht="28.8" x14ac:dyDescent="0.3">
      <c r="A96" s="142" t="s">
        <v>932</v>
      </c>
      <c r="B96" s="90">
        <v>45897</v>
      </c>
      <c r="C96" t="str">
        <f>VLOOKUP(D96,'Tīmekļa vietnes'!A:B,2,0)</f>
        <v>Zemgales plānošanas reģions</v>
      </c>
      <c r="D96" t="s">
        <v>380</v>
      </c>
      <c r="E96" t="s">
        <v>381</v>
      </c>
      <c r="F96" s="79">
        <v>45294</v>
      </c>
      <c r="G96" t="s">
        <v>728</v>
      </c>
      <c r="H96" s="82" t="s">
        <v>509</v>
      </c>
      <c r="I96" s="73">
        <v>100</v>
      </c>
      <c r="J96" s="74" t="s">
        <v>435</v>
      </c>
      <c r="K96" s="74">
        <v>2</v>
      </c>
      <c r="L96" s="74" t="s">
        <v>435</v>
      </c>
      <c r="M96" s="74">
        <v>2</v>
      </c>
      <c r="N96" s="74" t="s">
        <v>435</v>
      </c>
      <c r="O96" s="74">
        <v>2</v>
      </c>
      <c r="P96" s="74" t="s">
        <v>892</v>
      </c>
      <c r="Q96" s="74" t="s">
        <v>438</v>
      </c>
      <c r="R96" s="74" t="s">
        <v>435</v>
      </c>
      <c r="S96" s="74">
        <v>2</v>
      </c>
      <c r="T96" s="74" t="s">
        <v>435</v>
      </c>
      <c r="U96" s="74">
        <v>2</v>
      </c>
      <c r="V96" s="74" t="s">
        <v>435</v>
      </c>
      <c r="W96" s="74">
        <v>2</v>
      </c>
      <c r="X96" s="74" t="s">
        <v>897</v>
      </c>
      <c r="Y96" s="74" t="s">
        <v>438</v>
      </c>
      <c r="Z96" s="74" t="s">
        <v>897</v>
      </c>
      <c r="AA96" s="74" t="s">
        <v>438</v>
      </c>
      <c r="AB96" s="76"/>
      <c r="AC96" s="76"/>
      <c r="AD96" s="40"/>
      <c r="AE96" s="72">
        <v>12</v>
      </c>
      <c r="AF96" s="72">
        <f t="shared" si="3"/>
        <v>12</v>
      </c>
      <c r="AG96" s="91">
        <f t="shared" si="2"/>
        <v>100</v>
      </c>
      <c r="AH96" s="72"/>
      <c r="AI96" s="72"/>
    </row>
    <row r="97" spans="1:36" ht="28.8" x14ac:dyDescent="0.3">
      <c r="A97" s="142" t="s">
        <v>932</v>
      </c>
      <c r="B97" s="90">
        <v>45897</v>
      </c>
      <c r="C97" t="str">
        <f>VLOOKUP(D97,'Tīmekļa vietnes'!A:B,2,0)</f>
        <v>Zemgales plānošanas reģions</v>
      </c>
      <c r="D97" t="s">
        <v>380</v>
      </c>
      <c r="E97" t="s">
        <v>381</v>
      </c>
      <c r="F97" s="79">
        <v>45072</v>
      </c>
      <c r="G97" t="s">
        <v>729</v>
      </c>
      <c r="H97" s="82" t="s">
        <v>510</v>
      </c>
      <c r="I97" s="73">
        <v>100</v>
      </c>
      <c r="J97" s="74" t="s">
        <v>435</v>
      </c>
      <c r="K97" s="74">
        <v>2</v>
      </c>
      <c r="L97" s="74" t="s">
        <v>435</v>
      </c>
      <c r="M97" s="74">
        <v>2</v>
      </c>
      <c r="N97" s="74" t="s">
        <v>435</v>
      </c>
      <c r="O97" s="74">
        <v>2</v>
      </c>
      <c r="P97" s="74" t="s">
        <v>892</v>
      </c>
      <c r="Q97" s="74" t="s">
        <v>438</v>
      </c>
      <c r="R97" s="74" t="s">
        <v>435</v>
      </c>
      <c r="S97" s="74">
        <v>2</v>
      </c>
      <c r="T97" s="74" t="s">
        <v>435</v>
      </c>
      <c r="U97" s="74">
        <v>2</v>
      </c>
      <c r="V97" s="74" t="s">
        <v>435</v>
      </c>
      <c r="W97" s="74">
        <v>2</v>
      </c>
      <c r="X97" s="74" t="s">
        <v>897</v>
      </c>
      <c r="Y97" s="74" t="s">
        <v>438</v>
      </c>
      <c r="Z97" s="74" t="s">
        <v>897</v>
      </c>
      <c r="AA97" s="74" t="s">
        <v>438</v>
      </c>
      <c r="AB97" s="76"/>
      <c r="AC97" s="76"/>
      <c r="AD97" s="40"/>
      <c r="AE97" s="72">
        <v>12</v>
      </c>
      <c r="AF97" s="72">
        <f t="shared" si="3"/>
        <v>12</v>
      </c>
      <c r="AG97" s="91">
        <f t="shared" si="2"/>
        <v>100</v>
      </c>
      <c r="AH97" s="72"/>
      <c r="AI97" s="72"/>
    </row>
    <row r="98" spans="1:36" x14ac:dyDescent="0.3">
      <c r="A98" s="81" t="s">
        <v>926</v>
      </c>
      <c r="B98" s="90">
        <v>45891</v>
      </c>
      <c r="C98" t="str">
        <f>VLOOKUP(D98,'Tīmekļa vietnes'!A:B,2,0)</f>
        <v>Zemgales plānošanas reģions</v>
      </c>
      <c r="D98" t="s">
        <v>382</v>
      </c>
      <c r="E98" t="s">
        <v>54</v>
      </c>
      <c r="F98" s="79">
        <v>44194</v>
      </c>
      <c r="G98" t="s">
        <v>730</v>
      </c>
      <c r="H98" s="82" t="s">
        <v>12</v>
      </c>
      <c r="I98" s="73">
        <v>100</v>
      </c>
      <c r="J98" s="74" t="s">
        <v>435</v>
      </c>
      <c r="K98" s="74">
        <v>2</v>
      </c>
      <c r="L98" s="74" t="s">
        <v>435</v>
      </c>
      <c r="M98" s="74">
        <v>2</v>
      </c>
      <c r="N98" s="74" t="s">
        <v>435</v>
      </c>
      <c r="O98" s="74">
        <v>2</v>
      </c>
      <c r="P98" s="74" t="s">
        <v>892</v>
      </c>
      <c r="Q98" s="74" t="s">
        <v>438</v>
      </c>
      <c r="R98" s="74" t="s">
        <v>435</v>
      </c>
      <c r="S98" s="74">
        <v>2</v>
      </c>
      <c r="T98" s="74" t="s">
        <v>435</v>
      </c>
      <c r="U98" s="74">
        <v>2</v>
      </c>
      <c r="V98" s="74" t="s">
        <v>436</v>
      </c>
      <c r="W98" s="74">
        <v>0</v>
      </c>
      <c r="X98" s="74" t="s">
        <v>897</v>
      </c>
      <c r="Y98" s="74" t="s">
        <v>438</v>
      </c>
      <c r="Z98" s="74" t="s">
        <v>897</v>
      </c>
      <c r="AA98" s="74" t="s">
        <v>438</v>
      </c>
      <c r="AB98" s="76"/>
      <c r="AC98" s="76"/>
      <c r="AD98" s="40"/>
      <c r="AE98" s="72">
        <v>12</v>
      </c>
      <c r="AF98" s="72">
        <f t="shared" si="3"/>
        <v>10</v>
      </c>
      <c r="AG98" s="91">
        <f t="shared" si="2"/>
        <v>83.33</v>
      </c>
      <c r="AH98" s="73">
        <v>83.333333333333343</v>
      </c>
      <c r="AI98" s="72"/>
    </row>
    <row r="99" spans="1:36" ht="28.8" x14ac:dyDescent="0.3">
      <c r="A99" s="142" t="s">
        <v>926</v>
      </c>
      <c r="B99" s="90">
        <v>45891</v>
      </c>
      <c r="C99" t="str">
        <f>VLOOKUP(D99,'Tīmekļa vietnes'!A:B,2,0)</f>
        <v>Zemgales plānošanas reģions</v>
      </c>
      <c r="D99" t="s">
        <v>382</v>
      </c>
      <c r="E99" t="s">
        <v>54</v>
      </c>
      <c r="F99" s="79">
        <v>44599</v>
      </c>
      <c r="G99" t="s">
        <v>731</v>
      </c>
      <c r="H99" s="82" t="s">
        <v>511</v>
      </c>
      <c r="I99" s="73">
        <v>88.190880000000007</v>
      </c>
      <c r="J99" s="74" t="s">
        <v>435</v>
      </c>
      <c r="K99" s="74">
        <v>2</v>
      </c>
      <c r="L99" s="74" t="s">
        <v>435</v>
      </c>
      <c r="M99" s="74">
        <v>2</v>
      </c>
      <c r="N99" s="74" t="s">
        <v>435</v>
      </c>
      <c r="O99" s="74">
        <v>2</v>
      </c>
      <c r="P99" s="74" t="s">
        <v>892</v>
      </c>
      <c r="Q99" s="74" t="s">
        <v>438</v>
      </c>
      <c r="R99" s="74" t="s">
        <v>436</v>
      </c>
      <c r="S99" s="74">
        <v>0</v>
      </c>
      <c r="T99" s="74" t="s">
        <v>435</v>
      </c>
      <c r="U99" s="74">
        <v>2</v>
      </c>
      <c r="V99" s="74" t="s">
        <v>435</v>
      </c>
      <c r="W99" s="74">
        <v>2</v>
      </c>
      <c r="X99" s="74" t="s">
        <v>897</v>
      </c>
      <c r="Y99" s="74" t="s">
        <v>438</v>
      </c>
      <c r="Z99" s="74" t="s">
        <v>897</v>
      </c>
      <c r="AA99" s="74" t="s">
        <v>438</v>
      </c>
      <c r="AB99" s="76"/>
      <c r="AC99" s="76"/>
      <c r="AD99" s="101" t="s">
        <v>1014</v>
      </c>
      <c r="AE99" s="72">
        <v>12</v>
      </c>
      <c r="AF99" s="72">
        <f t="shared" si="3"/>
        <v>10</v>
      </c>
      <c r="AG99" s="91">
        <f t="shared" si="2"/>
        <v>83.33</v>
      </c>
      <c r="AH99" s="72"/>
      <c r="AI99" s="72"/>
    </row>
    <row r="100" spans="1:36" ht="28.8" x14ac:dyDescent="0.3">
      <c r="A100" s="81" t="s">
        <v>927</v>
      </c>
      <c r="B100" s="90">
        <v>45895</v>
      </c>
      <c r="C100" t="str">
        <f>VLOOKUP(D100,'Tīmekļa vietnes'!A:B,2,0)</f>
        <v>Zemgales plānošanas reģions</v>
      </c>
      <c r="D100" t="s">
        <v>383</v>
      </c>
      <c r="E100" t="s">
        <v>55</v>
      </c>
      <c r="F100" s="79">
        <v>42172</v>
      </c>
      <c r="G100" t="s">
        <v>732</v>
      </c>
      <c r="H100" s="82" t="s">
        <v>512</v>
      </c>
      <c r="I100" s="73">
        <v>32.650620000000004</v>
      </c>
      <c r="J100" s="74" t="s">
        <v>435</v>
      </c>
      <c r="K100" s="74">
        <v>2</v>
      </c>
      <c r="L100" s="74" t="s">
        <v>436</v>
      </c>
      <c r="M100" s="74">
        <v>0</v>
      </c>
      <c r="N100" s="74" t="s">
        <v>436</v>
      </c>
      <c r="O100" s="74">
        <v>0</v>
      </c>
      <c r="P100" s="74" t="s">
        <v>892</v>
      </c>
      <c r="Q100" s="74" t="s">
        <v>438</v>
      </c>
      <c r="R100" s="74" t="s">
        <v>436</v>
      </c>
      <c r="S100" s="74">
        <v>0</v>
      </c>
      <c r="T100" s="74" t="s">
        <v>436</v>
      </c>
      <c r="U100" s="74">
        <v>0</v>
      </c>
      <c r="V100" s="74" t="s">
        <v>436</v>
      </c>
      <c r="W100" s="74">
        <v>0</v>
      </c>
      <c r="X100" s="74" t="s">
        <v>897</v>
      </c>
      <c r="Y100" s="74" t="s">
        <v>438</v>
      </c>
      <c r="Z100" s="74" t="s">
        <v>897</v>
      </c>
      <c r="AA100" s="74" t="s">
        <v>438</v>
      </c>
      <c r="AB100" s="75" t="s">
        <v>983</v>
      </c>
      <c r="AC100" s="76"/>
      <c r="AD100" s="40" t="s">
        <v>929</v>
      </c>
      <c r="AE100" s="72">
        <v>12</v>
      </c>
      <c r="AF100" s="72">
        <f t="shared" si="3"/>
        <v>2</v>
      </c>
      <c r="AG100" s="91">
        <f t="shared" si="2"/>
        <v>16.670000000000002</v>
      </c>
      <c r="AH100" s="73">
        <v>64</v>
      </c>
      <c r="AI100" s="73">
        <v>55.405405405405403</v>
      </c>
      <c r="AJ100" s="29">
        <v>65</v>
      </c>
    </row>
    <row r="101" spans="1:36" x14ac:dyDescent="0.3">
      <c r="A101" s="142" t="s">
        <v>927</v>
      </c>
      <c r="B101" s="90">
        <v>45895</v>
      </c>
      <c r="C101" t="str">
        <f>VLOOKUP(D101,'Tīmekļa vietnes'!A:B,2,0)</f>
        <v>Zemgales plānošanas reģions</v>
      </c>
      <c r="D101" t="s">
        <v>383</v>
      </c>
      <c r="E101" t="s">
        <v>55</v>
      </c>
      <c r="F101" s="79">
        <v>45082</v>
      </c>
      <c r="G101" t="s">
        <v>733</v>
      </c>
      <c r="H101" s="82" t="s">
        <v>15</v>
      </c>
      <c r="I101" s="73">
        <v>55.302549999999997</v>
      </c>
      <c r="J101" s="74" t="s">
        <v>435</v>
      </c>
      <c r="K101" s="74">
        <v>2</v>
      </c>
      <c r="L101" s="74" t="s">
        <v>434</v>
      </c>
      <c r="M101" s="74">
        <v>1</v>
      </c>
      <c r="N101" s="74" t="s">
        <v>435</v>
      </c>
      <c r="O101" s="74">
        <v>2</v>
      </c>
      <c r="P101" s="74" t="s">
        <v>892</v>
      </c>
      <c r="Q101" s="74" t="s">
        <v>438</v>
      </c>
      <c r="R101" s="74" t="s">
        <v>436</v>
      </c>
      <c r="S101" s="74">
        <v>0</v>
      </c>
      <c r="T101" s="74" t="s">
        <v>435</v>
      </c>
      <c r="U101" s="74">
        <v>2</v>
      </c>
      <c r="V101" s="74" t="s">
        <v>436</v>
      </c>
      <c r="W101" s="74">
        <v>0</v>
      </c>
      <c r="X101" s="74" t="s">
        <v>897</v>
      </c>
      <c r="Y101" s="74" t="s">
        <v>438</v>
      </c>
      <c r="Z101" s="74" t="s">
        <v>897</v>
      </c>
      <c r="AA101" s="74" t="s">
        <v>438</v>
      </c>
      <c r="AB101" s="76"/>
      <c r="AC101" s="76"/>
      <c r="AD101" s="40" t="s">
        <v>929</v>
      </c>
      <c r="AE101" s="72">
        <v>12</v>
      </c>
      <c r="AF101" s="72">
        <f t="shared" si="3"/>
        <v>7</v>
      </c>
      <c r="AG101" s="91">
        <f t="shared" si="2"/>
        <v>58.33</v>
      </c>
      <c r="AH101" s="72"/>
      <c r="AI101" s="72"/>
    </row>
    <row r="102" spans="1:36" ht="28.8" x14ac:dyDescent="0.3">
      <c r="A102" s="142" t="s">
        <v>927</v>
      </c>
      <c r="B102" s="90">
        <v>45895</v>
      </c>
      <c r="C102" t="str">
        <f>VLOOKUP(D102,'Tīmekļa vietnes'!A:B,2,0)</f>
        <v>Zemgales plānošanas reģions</v>
      </c>
      <c r="D102" t="s">
        <v>383</v>
      </c>
      <c r="E102" t="s">
        <v>55</v>
      </c>
      <c r="F102" s="79">
        <v>44984</v>
      </c>
      <c r="G102" t="s">
        <v>734</v>
      </c>
      <c r="H102" s="82" t="s">
        <v>513</v>
      </c>
      <c r="I102" s="73">
        <v>100</v>
      </c>
      <c r="J102" s="74" t="s">
        <v>435</v>
      </c>
      <c r="K102" s="74">
        <v>2</v>
      </c>
      <c r="L102" s="74" t="s">
        <v>436</v>
      </c>
      <c r="M102" s="74">
        <v>0</v>
      </c>
      <c r="N102" s="74" t="s">
        <v>436</v>
      </c>
      <c r="O102" s="74">
        <v>0</v>
      </c>
      <c r="P102" s="74" t="s">
        <v>892</v>
      </c>
      <c r="Q102" s="74" t="s">
        <v>438</v>
      </c>
      <c r="R102" s="74" t="s">
        <v>436</v>
      </c>
      <c r="S102" s="74">
        <v>0</v>
      </c>
      <c r="T102" s="74" t="s">
        <v>436</v>
      </c>
      <c r="U102" s="74">
        <v>0</v>
      </c>
      <c r="V102" s="74" t="s">
        <v>436</v>
      </c>
      <c r="W102" s="74">
        <v>0</v>
      </c>
      <c r="X102" s="74" t="s">
        <v>897</v>
      </c>
      <c r="Y102" s="74" t="s">
        <v>438</v>
      </c>
      <c r="Z102" s="74" t="s">
        <v>897</v>
      </c>
      <c r="AA102" s="74" t="s">
        <v>438</v>
      </c>
      <c r="AB102" s="76"/>
      <c r="AC102" s="76"/>
      <c r="AD102" s="107" t="s">
        <v>1036</v>
      </c>
      <c r="AE102" s="72">
        <v>12</v>
      </c>
      <c r="AF102" s="72">
        <f t="shared" si="3"/>
        <v>2</v>
      </c>
      <c r="AG102" s="91">
        <f t="shared" si="2"/>
        <v>16.670000000000002</v>
      </c>
      <c r="AH102" s="72"/>
      <c r="AI102" s="72"/>
    </row>
    <row r="103" spans="1:36" x14ac:dyDescent="0.3">
      <c r="A103" s="142" t="s">
        <v>927</v>
      </c>
      <c r="B103" s="90">
        <v>45895</v>
      </c>
      <c r="C103" t="str">
        <f>VLOOKUP(D103,'Tīmekļa vietnes'!A:B,2,0)</f>
        <v>Zemgales plānošanas reģions</v>
      </c>
      <c r="D103" t="s">
        <v>383</v>
      </c>
      <c r="E103" t="s">
        <v>55</v>
      </c>
      <c r="F103" s="79">
        <v>44967</v>
      </c>
      <c r="G103" t="s">
        <v>735</v>
      </c>
      <c r="H103" s="82" t="s">
        <v>13</v>
      </c>
      <c r="I103" s="73">
        <v>100</v>
      </c>
      <c r="J103" s="74" t="s">
        <v>435</v>
      </c>
      <c r="K103" s="74">
        <v>2</v>
      </c>
      <c r="L103" s="74" t="s">
        <v>435</v>
      </c>
      <c r="M103" s="74">
        <v>2</v>
      </c>
      <c r="N103" s="74" t="s">
        <v>435</v>
      </c>
      <c r="O103" s="74">
        <v>2</v>
      </c>
      <c r="P103" s="74" t="s">
        <v>892</v>
      </c>
      <c r="Q103" s="74" t="s">
        <v>438</v>
      </c>
      <c r="R103" s="74" t="s">
        <v>436</v>
      </c>
      <c r="S103" s="74">
        <v>0</v>
      </c>
      <c r="T103" s="74" t="s">
        <v>435</v>
      </c>
      <c r="U103" s="74">
        <v>2</v>
      </c>
      <c r="V103" s="74" t="s">
        <v>435</v>
      </c>
      <c r="W103" s="74">
        <v>2</v>
      </c>
      <c r="X103" s="74" t="s">
        <v>897</v>
      </c>
      <c r="Y103" s="74" t="s">
        <v>438</v>
      </c>
      <c r="Z103" s="74" t="s">
        <v>897</v>
      </c>
      <c r="AA103" s="74" t="s">
        <v>438</v>
      </c>
      <c r="AB103" s="76"/>
      <c r="AC103" s="76"/>
      <c r="AD103" s="40" t="s">
        <v>929</v>
      </c>
      <c r="AE103" s="72">
        <v>12</v>
      </c>
      <c r="AF103" s="72">
        <f t="shared" si="3"/>
        <v>10</v>
      </c>
      <c r="AG103" s="91">
        <f t="shared" si="2"/>
        <v>83.33</v>
      </c>
      <c r="AH103" s="72"/>
      <c r="AI103" s="72"/>
    </row>
    <row r="104" spans="1:36" ht="28.8" x14ac:dyDescent="0.3">
      <c r="A104" s="142" t="s">
        <v>927</v>
      </c>
      <c r="B104" s="90">
        <v>45895</v>
      </c>
      <c r="C104" t="str">
        <f>VLOOKUP(D104,'Tīmekļa vietnes'!A:B,2,0)</f>
        <v>Zemgales plānošanas reģions</v>
      </c>
      <c r="D104" t="s">
        <v>383</v>
      </c>
      <c r="E104" t="s">
        <v>55</v>
      </c>
      <c r="F104" s="79">
        <v>44978</v>
      </c>
      <c r="G104" t="s">
        <v>736</v>
      </c>
      <c r="H104" s="82" t="s">
        <v>514</v>
      </c>
      <c r="I104" s="73">
        <v>100</v>
      </c>
      <c r="J104" s="74" t="s">
        <v>435</v>
      </c>
      <c r="K104" s="74">
        <v>2</v>
      </c>
      <c r="L104" s="74" t="s">
        <v>435</v>
      </c>
      <c r="M104" s="74">
        <v>2</v>
      </c>
      <c r="N104" s="74" t="s">
        <v>435</v>
      </c>
      <c r="O104" s="74">
        <v>2</v>
      </c>
      <c r="P104" s="74" t="s">
        <v>892</v>
      </c>
      <c r="Q104" s="74" t="s">
        <v>438</v>
      </c>
      <c r="R104" s="74" t="s">
        <v>435</v>
      </c>
      <c r="S104" s="74">
        <v>2</v>
      </c>
      <c r="T104" s="74" t="s">
        <v>435</v>
      </c>
      <c r="U104" s="74">
        <v>2</v>
      </c>
      <c r="V104" s="74" t="s">
        <v>435</v>
      </c>
      <c r="W104" s="74">
        <v>2</v>
      </c>
      <c r="X104" s="74" t="s">
        <v>897</v>
      </c>
      <c r="Y104" s="74" t="s">
        <v>438</v>
      </c>
      <c r="Z104" s="74" t="s">
        <v>897</v>
      </c>
      <c r="AA104" s="74" t="s">
        <v>438</v>
      </c>
      <c r="AB104" s="76"/>
      <c r="AC104" s="76"/>
      <c r="AD104" s="107" t="s">
        <v>1037</v>
      </c>
      <c r="AE104" s="72">
        <v>12</v>
      </c>
      <c r="AF104" s="72">
        <f t="shared" si="3"/>
        <v>12</v>
      </c>
      <c r="AG104" s="91">
        <f t="shared" si="2"/>
        <v>100</v>
      </c>
      <c r="AH104" s="72"/>
      <c r="AI104" s="72"/>
    </row>
    <row r="105" spans="1:36" ht="28.8" x14ac:dyDescent="0.3">
      <c r="A105" s="142" t="s">
        <v>927</v>
      </c>
      <c r="B105" s="90">
        <v>45895</v>
      </c>
      <c r="C105" t="str">
        <f>VLOOKUP(D105,'Tīmekļa vietnes'!A:B,2,0)</f>
        <v>Zemgales plānošanas reģions</v>
      </c>
      <c r="D105" t="s">
        <v>383</v>
      </c>
      <c r="E105" t="s">
        <v>55</v>
      </c>
      <c r="F105" s="79">
        <v>45502</v>
      </c>
      <c r="G105" t="s">
        <v>1038</v>
      </c>
      <c r="H105" s="82" t="s">
        <v>1039</v>
      </c>
      <c r="I105" s="73">
        <v>71.606189999999998</v>
      </c>
      <c r="J105" s="74" t="s">
        <v>435</v>
      </c>
      <c r="K105" s="74">
        <v>2</v>
      </c>
      <c r="L105" s="74" t="s">
        <v>435</v>
      </c>
      <c r="M105" s="74">
        <v>2</v>
      </c>
      <c r="N105" s="74" t="s">
        <v>435</v>
      </c>
      <c r="O105" s="74">
        <v>2</v>
      </c>
      <c r="P105" s="74" t="s">
        <v>892</v>
      </c>
      <c r="Q105" s="74" t="s">
        <v>438</v>
      </c>
      <c r="R105" s="74" t="s">
        <v>436</v>
      </c>
      <c r="S105" s="74">
        <v>0</v>
      </c>
      <c r="T105" s="74" t="s">
        <v>435</v>
      </c>
      <c r="U105" s="74">
        <v>2</v>
      </c>
      <c r="V105" s="74" t="s">
        <v>435</v>
      </c>
      <c r="W105" s="74">
        <v>2</v>
      </c>
      <c r="X105" s="74" t="s">
        <v>897</v>
      </c>
      <c r="Y105" s="74" t="s">
        <v>438</v>
      </c>
      <c r="Z105" s="74" t="s">
        <v>897</v>
      </c>
      <c r="AA105" s="74" t="s">
        <v>438</v>
      </c>
      <c r="AB105" s="76"/>
      <c r="AC105" s="76"/>
      <c r="AD105" s="40"/>
      <c r="AE105" s="72">
        <v>12</v>
      </c>
      <c r="AF105" s="72">
        <f t="shared" si="3"/>
        <v>10</v>
      </c>
      <c r="AG105" s="91">
        <f t="shared" si="2"/>
        <v>83.33</v>
      </c>
      <c r="AH105" s="72"/>
      <c r="AI105" s="72"/>
    </row>
    <row r="106" spans="1:36" ht="28.8" x14ac:dyDescent="0.3">
      <c r="A106" s="142" t="s">
        <v>927</v>
      </c>
      <c r="B106" s="90">
        <v>45895</v>
      </c>
      <c r="C106" t="str">
        <f>VLOOKUP(D106,'Tīmekļa vietnes'!A:B,2,0)</f>
        <v>Zemgales plānošanas reģions</v>
      </c>
      <c r="D106" t="s">
        <v>383</v>
      </c>
      <c r="E106" t="s">
        <v>55</v>
      </c>
      <c r="F106" s="79">
        <v>44978</v>
      </c>
      <c r="G106" t="s">
        <v>737</v>
      </c>
      <c r="H106" s="82" t="s">
        <v>515</v>
      </c>
      <c r="I106" s="73">
        <v>100</v>
      </c>
      <c r="J106" s="74" t="s">
        <v>435</v>
      </c>
      <c r="K106" s="74">
        <v>2</v>
      </c>
      <c r="L106" s="74" t="s">
        <v>435</v>
      </c>
      <c r="M106" s="74">
        <v>2</v>
      </c>
      <c r="N106" s="74" t="s">
        <v>435</v>
      </c>
      <c r="O106" s="74">
        <v>2</v>
      </c>
      <c r="P106" s="74" t="s">
        <v>892</v>
      </c>
      <c r="Q106" s="74" t="s">
        <v>438</v>
      </c>
      <c r="R106" s="74" t="s">
        <v>436</v>
      </c>
      <c r="S106" s="74">
        <v>0</v>
      </c>
      <c r="T106" s="74" t="s">
        <v>435</v>
      </c>
      <c r="U106" s="74">
        <v>2</v>
      </c>
      <c r="V106" s="74" t="s">
        <v>435</v>
      </c>
      <c r="W106" s="74">
        <v>2</v>
      </c>
      <c r="X106" s="74" t="s">
        <v>897</v>
      </c>
      <c r="Y106" s="74" t="s">
        <v>438</v>
      </c>
      <c r="Z106" s="74" t="s">
        <v>897</v>
      </c>
      <c r="AA106" s="74" t="s">
        <v>438</v>
      </c>
      <c r="AB106" s="76"/>
      <c r="AC106" s="76"/>
      <c r="AD106" s="40"/>
      <c r="AE106" s="72">
        <v>12</v>
      </c>
      <c r="AF106" s="72">
        <f t="shared" si="3"/>
        <v>10</v>
      </c>
      <c r="AG106" s="91">
        <f t="shared" si="2"/>
        <v>83.33</v>
      </c>
      <c r="AH106" s="72"/>
      <c r="AI106" s="72"/>
    </row>
    <row r="107" spans="1:36" ht="28.8" x14ac:dyDescent="0.3">
      <c r="A107" s="142" t="s">
        <v>927</v>
      </c>
      <c r="B107" s="90">
        <v>45895</v>
      </c>
      <c r="C107" t="str">
        <f>VLOOKUP(D107,'Tīmekļa vietnes'!A:B,2,0)</f>
        <v>Zemgales plānošanas reģions</v>
      </c>
      <c r="D107" t="s">
        <v>383</v>
      </c>
      <c r="E107" t="s">
        <v>55</v>
      </c>
      <c r="F107" s="79">
        <v>44979</v>
      </c>
      <c r="G107" t="s">
        <v>738</v>
      </c>
      <c r="H107" s="82" t="s">
        <v>516</v>
      </c>
      <c r="I107" s="73">
        <v>100</v>
      </c>
      <c r="J107" s="74" t="s">
        <v>435</v>
      </c>
      <c r="K107" s="74">
        <v>2</v>
      </c>
      <c r="L107" s="74" t="s">
        <v>435</v>
      </c>
      <c r="M107" s="74">
        <v>2</v>
      </c>
      <c r="N107" s="74" t="s">
        <v>435</v>
      </c>
      <c r="O107" s="74">
        <v>2</v>
      </c>
      <c r="P107" s="74" t="s">
        <v>435</v>
      </c>
      <c r="Q107" s="74">
        <v>2</v>
      </c>
      <c r="R107" s="74" t="s">
        <v>436</v>
      </c>
      <c r="S107" s="74">
        <v>0</v>
      </c>
      <c r="T107" s="74" t="s">
        <v>435</v>
      </c>
      <c r="U107" s="74">
        <v>2</v>
      </c>
      <c r="V107" s="74" t="s">
        <v>435</v>
      </c>
      <c r="W107" s="74">
        <v>2</v>
      </c>
      <c r="X107" s="74" t="s">
        <v>897</v>
      </c>
      <c r="Y107" s="74" t="s">
        <v>438</v>
      </c>
      <c r="Z107" s="74" t="s">
        <v>897</v>
      </c>
      <c r="AA107" s="74" t="s">
        <v>438</v>
      </c>
      <c r="AB107" s="76"/>
      <c r="AC107" s="76"/>
      <c r="AD107" s="107" t="s">
        <v>1040</v>
      </c>
      <c r="AE107" s="72">
        <v>14</v>
      </c>
      <c r="AF107" s="72">
        <f t="shared" si="3"/>
        <v>12</v>
      </c>
      <c r="AG107" s="91">
        <f t="shared" si="2"/>
        <v>85.71</v>
      </c>
      <c r="AH107" s="72"/>
      <c r="AI107" s="72"/>
    </row>
    <row r="108" spans="1:36" ht="28.8" x14ac:dyDescent="0.3">
      <c r="A108" s="142" t="s">
        <v>927</v>
      </c>
      <c r="B108" s="90">
        <v>45895</v>
      </c>
      <c r="C108" t="str">
        <f>VLOOKUP(D108,'Tīmekļa vietnes'!A:B,2,0)</f>
        <v>Zemgales plānošanas reģions</v>
      </c>
      <c r="D108" t="s">
        <v>383</v>
      </c>
      <c r="E108" t="s">
        <v>55</v>
      </c>
      <c r="F108" s="79">
        <v>44179</v>
      </c>
      <c r="G108" t="s">
        <v>739</v>
      </c>
      <c r="H108" s="82" t="s">
        <v>1042</v>
      </c>
      <c r="I108" s="73">
        <v>100</v>
      </c>
      <c r="J108" s="74" t="s">
        <v>435</v>
      </c>
      <c r="K108" s="74">
        <v>2</v>
      </c>
      <c r="L108" s="74" t="s">
        <v>434</v>
      </c>
      <c r="M108" s="74">
        <v>1</v>
      </c>
      <c r="N108" s="74" t="s">
        <v>434</v>
      </c>
      <c r="O108" s="74">
        <v>1</v>
      </c>
      <c r="P108" s="74" t="s">
        <v>892</v>
      </c>
      <c r="Q108" s="74" t="s">
        <v>438</v>
      </c>
      <c r="R108" s="74" t="s">
        <v>436</v>
      </c>
      <c r="S108" s="74">
        <v>0</v>
      </c>
      <c r="T108" s="74" t="s">
        <v>435</v>
      </c>
      <c r="U108" s="74">
        <v>2</v>
      </c>
      <c r="V108" s="74" t="s">
        <v>435</v>
      </c>
      <c r="W108" s="74">
        <v>2</v>
      </c>
      <c r="X108" s="74" t="s">
        <v>897</v>
      </c>
      <c r="Y108" s="74" t="s">
        <v>438</v>
      </c>
      <c r="Z108" s="74" t="s">
        <v>897</v>
      </c>
      <c r="AA108" s="74" t="s">
        <v>438</v>
      </c>
      <c r="AB108" s="76"/>
      <c r="AC108" s="76"/>
      <c r="AD108" s="107" t="s">
        <v>1041</v>
      </c>
      <c r="AE108" s="72">
        <v>12</v>
      </c>
      <c r="AF108" s="72">
        <f t="shared" si="3"/>
        <v>8</v>
      </c>
      <c r="AG108" s="91">
        <f t="shared" si="2"/>
        <v>66.67</v>
      </c>
      <c r="AH108" s="72"/>
      <c r="AI108" s="72"/>
    </row>
    <row r="109" spans="1:36" ht="28.8" x14ac:dyDescent="0.3">
      <c r="A109" s="142" t="s">
        <v>927</v>
      </c>
      <c r="B109" s="90">
        <v>45895</v>
      </c>
      <c r="C109" t="str">
        <f>VLOOKUP(D109,'Tīmekļa vietnes'!A:B,2,0)</f>
        <v>Zemgales plānošanas reģions</v>
      </c>
      <c r="D109" t="s">
        <v>383</v>
      </c>
      <c r="E109" t="s">
        <v>55</v>
      </c>
      <c r="F109" s="79">
        <v>44420</v>
      </c>
      <c r="G109" s="99" t="s">
        <v>740</v>
      </c>
      <c r="H109" s="82" t="s">
        <v>517</v>
      </c>
      <c r="I109" s="73">
        <v>48.428519999999999</v>
      </c>
      <c r="J109" s="74" t="s">
        <v>435</v>
      </c>
      <c r="K109" s="74">
        <v>2</v>
      </c>
      <c r="L109" s="74" t="s">
        <v>436</v>
      </c>
      <c r="M109" s="74">
        <v>0</v>
      </c>
      <c r="N109" s="74" t="s">
        <v>436</v>
      </c>
      <c r="O109" s="74">
        <v>0</v>
      </c>
      <c r="P109" s="74" t="s">
        <v>436</v>
      </c>
      <c r="Q109" s="74">
        <v>0</v>
      </c>
      <c r="R109" s="74" t="s">
        <v>436</v>
      </c>
      <c r="S109" s="74">
        <v>0</v>
      </c>
      <c r="T109" s="74" t="s">
        <v>436</v>
      </c>
      <c r="U109" s="74">
        <v>0</v>
      </c>
      <c r="V109" s="74" t="s">
        <v>436</v>
      </c>
      <c r="W109" s="74">
        <v>0</v>
      </c>
      <c r="X109" s="74" t="s">
        <v>897</v>
      </c>
      <c r="Y109" s="74" t="s">
        <v>438</v>
      </c>
      <c r="Z109" s="74" t="s">
        <v>897</v>
      </c>
      <c r="AA109" s="74" t="s">
        <v>438</v>
      </c>
      <c r="AB109" s="76"/>
      <c r="AC109" s="76"/>
      <c r="AD109" s="40" t="s">
        <v>928</v>
      </c>
      <c r="AE109" s="72">
        <v>14</v>
      </c>
      <c r="AF109" s="72">
        <f t="shared" si="3"/>
        <v>2</v>
      </c>
      <c r="AG109" s="91">
        <f t="shared" si="2"/>
        <v>14.29</v>
      </c>
      <c r="AH109" s="72"/>
      <c r="AI109" s="72"/>
    </row>
    <row r="110" spans="1:36" ht="28.8" x14ac:dyDescent="0.3">
      <c r="A110" s="142" t="s">
        <v>927</v>
      </c>
      <c r="B110" s="90">
        <v>45895</v>
      </c>
      <c r="C110" t="str">
        <f>VLOOKUP(D110,'Tīmekļa vietnes'!A:B,2,0)</f>
        <v>Zemgales plānošanas reģions</v>
      </c>
      <c r="D110" t="s">
        <v>383</v>
      </c>
      <c r="E110" t="s">
        <v>55</v>
      </c>
      <c r="F110" s="79">
        <v>44424</v>
      </c>
      <c r="G110" t="s">
        <v>741</v>
      </c>
      <c r="H110" s="82" t="s">
        <v>518</v>
      </c>
      <c r="I110" s="73">
        <v>50.999409999999997</v>
      </c>
      <c r="J110" s="74" t="s">
        <v>435</v>
      </c>
      <c r="K110" s="74">
        <v>2</v>
      </c>
      <c r="L110" s="74" t="s">
        <v>435</v>
      </c>
      <c r="M110" s="74">
        <v>2</v>
      </c>
      <c r="N110" s="74" t="s">
        <v>434</v>
      </c>
      <c r="O110" s="74">
        <v>1</v>
      </c>
      <c r="P110" s="74" t="s">
        <v>435</v>
      </c>
      <c r="Q110" s="74">
        <v>2</v>
      </c>
      <c r="R110" s="74" t="s">
        <v>436</v>
      </c>
      <c r="S110" s="74">
        <v>0</v>
      </c>
      <c r="T110" s="74" t="s">
        <v>435</v>
      </c>
      <c r="U110" s="74">
        <v>2</v>
      </c>
      <c r="V110" s="74" t="s">
        <v>435</v>
      </c>
      <c r="W110" s="74">
        <v>2</v>
      </c>
      <c r="X110" s="74" t="s">
        <v>897</v>
      </c>
      <c r="Y110" s="74" t="s">
        <v>438</v>
      </c>
      <c r="Z110" s="74" t="s">
        <v>897</v>
      </c>
      <c r="AA110" s="74" t="s">
        <v>438</v>
      </c>
      <c r="AB110" s="76"/>
      <c r="AC110" s="76"/>
      <c r="AD110" s="40"/>
      <c r="AE110" s="72">
        <v>14</v>
      </c>
      <c r="AF110" s="72">
        <f t="shared" si="3"/>
        <v>11</v>
      </c>
      <c r="AG110" s="91">
        <f t="shared" si="2"/>
        <v>78.569999999999993</v>
      </c>
      <c r="AH110" s="72"/>
      <c r="AI110" s="72"/>
    </row>
    <row r="111" spans="1:36" x14ac:dyDescent="0.3">
      <c r="A111" s="142" t="s">
        <v>927</v>
      </c>
      <c r="B111" s="90">
        <v>45895</v>
      </c>
      <c r="C111" t="str">
        <f>VLOOKUP(D111,'Tīmekļa vietnes'!A:B,2,0)</f>
        <v>Zemgales plānošanas reģions</v>
      </c>
      <c r="D111" t="s">
        <v>383</v>
      </c>
      <c r="E111" t="s">
        <v>55</v>
      </c>
      <c r="F111" s="79">
        <v>45188</v>
      </c>
      <c r="G111" t="s">
        <v>742</v>
      </c>
      <c r="H111" s="82" t="s">
        <v>14</v>
      </c>
      <c r="I111" s="73">
        <v>100</v>
      </c>
      <c r="J111" s="74" t="s">
        <v>435</v>
      </c>
      <c r="K111" s="74">
        <v>2</v>
      </c>
      <c r="L111" s="74" t="s">
        <v>435</v>
      </c>
      <c r="M111" s="74">
        <v>2</v>
      </c>
      <c r="N111" s="74" t="s">
        <v>435</v>
      </c>
      <c r="O111" s="74">
        <v>2</v>
      </c>
      <c r="P111" s="74" t="s">
        <v>892</v>
      </c>
      <c r="Q111" s="74" t="s">
        <v>438</v>
      </c>
      <c r="R111" s="74" t="s">
        <v>436</v>
      </c>
      <c r="S111" s="74">
        <v>0</v>
      </c>
      <c r="T111" s="74" t="s">
        <v>435</v>
      </c>
      <c r="U111" s="74">
        <v>2</v>
      </c>
      <c r="V111" s="74" t="s">
        <v>435</v>
      </c>
      <c r="W111" s="74">
        <v>2</v>
      </c>
      <c r="X111" s="74" t="s">
        <v>897</v>
      </c>
      <c r="Y111" s="74" t="s">
        <v>438</v>
      </c>
      <c r="Z111" s="74" t="s">
        <v>897</v>
      </c>
      <c r="AA111" s="74" t="s">
        <v>438</v>
      </c>
      <c r="AB111" s="76"/>
      <c r="AC111" s="76"/>
      <c r="AD111" s="40"/>
      <c r="AE111" s="72">
        <v>12</v>
      </c>
      <c r="AF111" s="72">
        <f t="shared" si="3"/>
        <v>10</v>
      </c>
      <c r="AG111" s="91">
        <f t="shared" si="2"/>
        <v>83.33</v>
      </c>
      <c r="AH111" s="72"/>
      <c r="AI111" s="72"/>
    </row>
    <row r="112" spans="1:36" ht="26.4" customHeight="1" x14ac:dyDescent="0.3">
      <c r="A112" s="81" t="s">
        <v>949</v>
      </c>
      <c r="B112" s="90">
        <v>45891</v>
      </c>
      <c r="C112" t="str">
        <f>VLOOKUP(D112,'Tīmekļa vietnes'!A:B,2,0)</f>
        <v>Rīgas plānošanas reģions</v>
      </c>
      <c r="D112" t="s">
        <v>384</v>
      </c>
      <c r="E112" t="s">
        <v>385</v>
      </c>
      <c r="F112" s="79">
        <v>44757</v>
      </c>
      <c r="G112" t="s">
        <v>743</v>
      </c>
      <c r="H112" s="82" t="s">
        <v>519</v>
      </c>
      <c r="I112" s="73">
        <v>100</v>
      </c>
      <c r="J112" s="74" t="s">
        <v>435</v>
      </c>
      <c r="K112" s="74">
        <v>2</v>
      </c>
      <c r="L112" s="74" t="s">
        <v>435</v>
      </c>
      <c r="M112" s="74">
        <v>2</v>
      </c>
      <c r="N112" s="74" t="s">
        <v>435</v>
      </c>
      <c r="O112" s="74">
        <v>2</v>
      </c>
      <c r="P112" s="74" t="s">
        <v>892</v>
      </c>
      <c r="Q112" s="74" t="s">
        <v>438</v>
      </c>
      <c r="R112" s="74" t="s">
        <v>435</v>
      </c>
      <c r="S112" s="74">
        <v>2</v>
      </c>
      <c r="T112" s="74" t="s">
        <v>435</v>
      </c>
      <c r="U112" s="74">
        <v>2</v>
      </c>
      <c r="V112" s="74" t="s">
        <v>435</v>
      </c>
      <c r="W112" s="74">
        <v>2</v>
      </c>
      <c r="X112" s="74" t="s">
        <v>897</v>
      </c>
      <c r="Y112" s="74" t="s">
        <v>438</v>
      </c>
      <c r="Z112" s="74" t="s">
        <v>897</v>
      </c>
      <c r="AA112" s="74" t="s">
        <v>438</v>
      </c>
      <c r="AB112" s="75" t="s">
        <v>983</v>
      </c>
      <c r="AC112" s="76"/>
      <c r="AD112" s="101" t="s">
        <v>1013</v>
      </c>
      <c r="AE112" s="72">
        <v>12</v>
      </c>
      <c r="AF112" s="72">
        <f t="shared" si="3"/>
        <v>12</v>
      </c>
      <c r="AG112" s="91">
        <f t="shared" si="2"/>
        <v>100</v>
      </c>
      <c r="AH112" s="73">
        <v>100</v>
      </c>
      <c r="AI112" s="73"/>
      <c r="AJ112" s="29"/>
    </row>
    <row r="113" spans="1:36" ht="28.8" x14ac:dyDescent="0.3">
      <c r="A113" s="142" t="s">
        <v>949</v>
      </c>
      <c r="B113" s="90">
        <v>45891</v>
      </c>
      <c r="C113" t="str">
        <f>VLOOKUP(D113,'Tīmekļa vietnes'!A:B,2,0)</f>
        <v>Rīgas plānošanas reģions</v>
      </c>
      <c r="D113" t="s">
        <v>384</v>
      </c>
      <c r="E113" t="s">
        <v>385</v>
      </c>
      <c r="F113" s="79">
        <v>44788</v>
      </c>
      <c r="G113" t="s">
        <v>744</v>
      </c>
      <c r="H113" s="82" t="s">
        <v>16</v>
      </c>
      <c r="I113" s="73">
        <v>0.19475000000000001</v>
      </c>
      <c r="J113" s="74" t="s">
        <v>435</v>
      </c>
      <c r="K113" s="74">
        <v>2</v>
      </c>
      <c r="L113" s="74" t="s">
        <v>435</v>
      </c>
      <c r="M113" s="74">
        <v>2</v>
      </c>
      <c r="N113" s="74" t="s">
        <v>435</v>
      </c>
      <c r="O113" s="74">
        <v>2</v>
      </c>
      <c r="P113" s="74" t="s">
        <v>892</v>
      </c>
      <c r="Q113" s="74" t="s">
        <v>438</v>
      </c>
      <c r="R113" s="74" t="s">
        <v>435</v>
      </c>
      <c r="S113" s="74">
        <v>2</v>
      </c>
      <c r="T113" s="74" t="s">
        <v>435</v>
      </c>
      <c r="U113" s="74">
        <v>2</v>
      </c>
      <c r="V113" s="74" t="s">
        <v>435</v>
      </c>
      <c r="W113" s="74">
        <v>2</v>
      </c>
      <c r="X113" s="74" t="s">
        <v>897</v>
      </c>
      <c r="Y113" s="74" t="s">
        <v>438</v>
      </c>
      <c r="Z113" s="74" t="s">
        <v>897</v>
      </c>
      <c r="AA113" s="74" t="s">
        <v>438</v>
      </c>
      <c r="AB113" s="76"/>
      <c r="AC113" s="76"/>
      <c r="AD113" s="40"/>
      <c r="AE113" s="72">
        <v>12</v>
      </c>
      <c r="AF113" s="72">
        <f t="shared" si="3"/>
        <v>12</v>
      </c>
      <c r="AG113" s="91">
        <f t="shared" si="2"/>
        <v>100</v>
      </c>
      <c r="AH113" s="72"/>
      <c r="AI113" s="72"/>
    </row>
    <row r="114" spans="1:36" x14ac:dyDescent="0.3">
      <c r="A114" s="142" t="s">
        <v>949</v>
      </c>
      <c r="B114" s="90">
        <v>45891</v>
      </c>
      <c r="C114" t="str">
        <f>VLOOKUP(D114,'Tīmekļa vietnes'!A:B,2,0)</f>
        <v>Rīgas plānošanas reģions</v>
      </c>
      <c r="D114" t="s">
        <v>384</v>
      </c>
      <c r="E114" t="s">
        <v>385</v>
      </c>
      <c r="F114" s="79">
        <v>44595</v>
      </c>
      <c r="G114" t="s">
        <v>745</v>
      </c>
      <c r="H114" s="82" t="s">
        <v>520</v>
      </c>
      <c r="I114" s="73">
        <v>100</v>
      </c>
      <c r="J114" s="74" t="s">
        <v>435</v>
      </c>
      <c r="K114" s="74">
        <v>2</v>
      </c>
      <c r="L114" s="74" t="s">
        <v>435</v>
      </c>
      <c r="M114" s="74">
        <v>2</v>
      </c>
      <c r="N114" s="74" t="s">
        <v>435</v>
      </c>
      <c r="O114" s="74">
        <v>2</v>
      </c>
      <c r="P114" s="74" t="s">
        <v>892</v>
      </c>
      <c r="Q114" s="74" t="s">
        <v>438</v>
      </c>
      <c r="R114" s="74" t="s">
        <v>435</v>
      </c>
      <c r="S114" s="74">
        <v>2</v>
      </c>
      <c r="T114" s="74" t="s">
        <v>435</v>
      </c>
      <c r="U114" s="74">
        <v>2</v>
      </c>
      <c r="V114" s="74" t="s">
        <v>435</v>
      </c>
      <c r="W114" s="74">
        <v>2</v>
      </c>
      <c r="X114" s="74" t="s">
        <v>897</v>
      </c>
      <c r="Y114" s="74" t="s">
        <v>438</v>
      </c>
      <c r="Z114" s="74" t="s">
        <v>897</v>
      </c>
      <c r="AA114" s="74" t="s">
        <v>438</v>
      </c>
      <c r="AB114" s="76"/>
      <c r="AC114" s="76"/>
      <c r="AD114" s="40"/>
      <c r="AE114" s="72">
        <v>12</v>
      </c>
      <c r="AF114" s="72">
        <f t="shared" si="3"/>
        <v>12</v>
      </c>
      <c r="AG114" s="91">
        <f t="shared" si="2"/>
        <v>100</v>
      </c>
      <c r="AH114" s="72"/>
      <c r="AI114" s="72"/>
    </row>
    <row r="115" spans="1:36" ht="28.8" x14ac:dyDescent="0.3">
      <c r="A115" s="142" t="s">
        <v>949</v>
      </c>
      <c r="B115" s="90">
        <v>45891</v>
      </c>
      <c r="C115" t="str">
        <f>VLOOKUP(D115,'Tīmekļa vietnes'!A:B,2,0)</f>
        <v>Rīgas plānošanas reģions</v>
      </c>
      <c r="D115" t="s">
        <v>384</v>
      </c>
      <c r="E115" t="s">
        <v>385</v>
      </c>
      <c r="F115" s="79">
        <v>44592</v>
      </c>
      <c r="G115" t="s">
        <v>746</v>
      </c>
      <c r="H115" s="82" t="s">
        <v>521</v>
      </c>
      <c r="I115" s="73">
        <v>100</v>
      </c>
      <c r="J115" s="74" t="s">
        <v>435</v>
      </c>
      <c r="K115" s="74">
        <v>2</v>
      </c>
      <c r="L115" s="74" t="s">
        <v>435</v>
      </c>
      <c r="M115" s="74">
        <v>2</v>
      </c>
      <c r="N115" s="74" t="s">
        <v>435</v>
      </c>
      <c r="O115" s="74">
        <v>2</v>
      </c>
      <c r="P115" s="74" t="s">
        <v>892</v>
      </c>
      <c r="Q115" s="74" t="s">
        <v>438</v>
      </c>
      <c r="R115" s="74" t="s">
        <v>435</v>
      </c>
      <c r="S115" s="74">
        <v>2</v>
      </c>
      <c r="T115" s="74" t="s">
        <v>435</v>
      </c>
      <c r="U115" s="74">
        <v>2</v>
      </c>
      <c r="V115" s="74" t="s">
        <v>435</v>
      </c>
      <c r="W115" s="74">
        <v>2</v>
      </c>
      <c r="X115" s="74" t="s">
        <v>897</v>
      </c>
      <c r="Y115" s="74" t="s">
        <v>438</v>
      </c>
      <c r="Z115" s="74" t="s">
        <v>897</v>
      </c>
      <c r="AA115" s="74" t="s">
        <v>438</v>
      </c>
      <c r="AB115" s="76"/>
      <c r="AC115" s="76"/>
      <c r="AD115" s="40"/>
      <c r="AE115" s="72">
        <v>12</v>
      </c>
      <c r="AF115" s="72">
        <f t="shared" si="3"/>
        <v>12</v>
      </c>
      <c r="AG115" s="91">
        <f t="shared" si="2"/>
        <v>100</v>
      </c>
      <c r="AH115" s="72"/>
      <c r="AI115" s="72"/>
    </row>
    <row r="116" spans="1:36" x14ac:dyDescent="0.3">
      <c r="A116" s="142" t="s">
        <v>949</v>
      </c>
      <c r="B116" s="90">
        <v>45891</v>
      </c>
      <c r="C116" t="str">
        <f>VLOOKUP(D116,'Tīmekļa vietnes'!A:B,2,0)</f>
        <v>Rīgas plānošanas reģions</v>
      </c>
      <c r="D116" t="s">
        <v>384</v>
      </c>
      <c r="E116" t="s">
        <v>385</v>
      </c>
      <c r="F116" s="79">
        <v>45289</v>
      </c>
      <c r="G116" t="s">
        <v>747</v>
      </c>
      <c r="H116" s="82" t="s">
        <v>522</v>
      </c>
      <c r="I116" s="73">
        <v>100</v>
      </c>
      <c r="J116" s="74" t="s">
        <v>435</v>
      </c>
      <c r="K116" s="74">
        <v>2</v>
      </c>
      <c r="L116" s="74" t="s">
        <v>435</v>
      </c>
      <c r="M116" s="74">
        <v>2</v>
      </c>
      <c r="N116" s="74" t="s">
        <v>435</v>
      </c>
      <c r="O116" s="74">
        <v>2</v>
      </c>
      <c r="P116" s="74" t="s">
        <v>892</v>
      </c>
      <c r="Q116" s="74" t="s">
        <v>438</v>
      </c>
      <c r="R116" s="74" t="s">
        <v>435</v>
      </c>
      <c r="S116" s="74">
        <v>2</v>
      </c>
      <c r="T116" s="74" t="s">
        <v>435</v>
      </c>
      <c r="U116" s="74">
        <v>2</v>
      </c>
      <c r="V116" s="74" t="s">
        <v>435</v>
      </c>
      <c r="W116" s="74">
        <v>2</v>
      </c>
      <c r="X116" s="74" t="s">
        <v>897</v>
      </c>
      <c r="Y116" s="74" t="s">
        <v>438</v>
      </c>
      <c r="Z116" s="74" t="s">
        <v>897</v>
      </c>
      <c r="AA116" s="74" t="s">
        <v>438</v>
      </c>
      <c r="AB116" s="76"/>
      <c r="AC116" s="76"/>
      <c r="AD116" s="40"/>
      <c r="AE116" s="72">
        <v>12</v>
      </c>
      <c r="AF116" s="72">
        <f t="shared" si="3"/>
        <v>12</v>
      </c>
      <c r="AG116" s="91">
        <f t="shared" si="2"/>
        <v>100</v>
      </c>
      <c r="AH116" s="72"/>
      <c r="AI116" s="72"/>
    </row>
    <row r="117" spans="1:36" ht="28.8" x14ac:dyDescent="0.3">
      <c r="A117" s="142" t="s">
        <v>949</v>
      </c>
      <c r="B117" s="90">
        <v>45891</v>
      </c>
      <c r="C117" t="str">
        <f>VLOOKUP(D117,'Tīmekļa vietnes'!A:B,2,0)</f>
        <v>Rīgas plānošanas reģions</v>
      </c>
      <c r="D117" t="s">
        <v>384</v>
      </c>
      <c r="E117" t="s">
        <v>385</v>
      </c>
      <c r="F117" s="79">
        <v>45293</v>
      </c>
      <c r="G117" t="s">
        <v>748</v>
      </c>
      <c r="H117" s="82" t="s">
        <v>523</v>
      </c>
      <c r="I117" s="73">
        <v>100</v>
      </c>
      <c r="J117" s="74" t="s">
        <v>435</v>
      </c>
      <c r="K117" s="74">
        <v>2</v>
      </c>
      <c r="L117" s="74" t="s">
        <v>435</v>
      </c>
      <c r="M117" s="74">
        <v>2</v>
      </c>
      <c r="N117" s="74" t="s">
        <v>435</v>
      </c>
      <c r="O117" s="74">
        <v>2</v>
      </c>
      <c r="P117" s="74" t="s">
        <v>892</v>
      </c>
      <c r="Q117" s="74" t="s">
        <v>438</v>
      </c>
      <c r="R117" s="74" t="s">
        <v>435</v>
      </c>
      <c r="S117" s="74">
        <v>2</v>
      </c>
      <c r="T117" s="74" t="s">
        <v>435</v>
      </c>
      <c r="U117" s="74">
        <v>2</v>
      </c>
      <c r="V117" s="74" t="s">
        <v>435</v>
      </c>
      <c r="W117" s="74">
        <v>2</v>
      </c>
      <c r="X117" s="74" t="s">
        <v>897</v>
      </c>
      <c r="Y117" s="74" t="s">
        <v>438</v>
      </c>
      <c r="Z117" s="74" t="s">
        <v>897</v>
      </c>
      <c r="AA117" s="74" t="s">
        <v>438</v>
      </c>
      <c r="AB117" s="76"/>
      <c r="AC117" s="76"/>
      <c r="AD117" s="40"/>
      <c r="AE117" s="72">
        <v>12</v>
      </c>
      <c r="AF117" s="72">
        <f t="shared" si="3"/>
        <v>12</v>
      </c>
      <c r="AG117" s="91">
        <f t="shared" si="2"/>
        <v>100</v>
      </c>
      <c r="AH117" s="72"/>
      <c r="AI117" s="72"/>
    </row>
    <row r="118" spans="1:36" x14ac:dyDescent="0.3">
      <c r="A118" s="142" t="s">
        <v>949</v>
      </c>
      <c r="B118" s="90">
        <v>45891</v>
      </c>
      <c r="C118" t="str">
        <f>VLOOKUP(D118,'Tīmekļa vietnes'!A:B,2,0)</f>
        <v>Rīgas plānošanas reģions</v>
      </c>
      <c r="D118" t="s">
        <v>384</v>
      </c>
      <c r="E118" t="s">
        <v>385</v>
      </c>
      <c r="F118" s="79">
        <v>45334</v>
      </c>
      <c r="G118" t="s">
        <v>749</v>
      </c>
      <c r="H118" s="82" t="s">
        <v>524</v>
      </c>
      <c r="I118" s="73">
        <v>100</v>
      </c>
      <c r="J118" s="74" t="s">
        <v>435</v>
      </c>
      <c r="K118" s="74">
        <v>2</v>
      </c>
      <c r="L118" s="74" t="s">
        <v>435</v>
      </c>
      <c r="M118" s="74">
        <v>2</v>
      </c>
      <c r="N118" s="74" t="s">
        <v>435</v>
      </c>
      <c r="O118" s="74">
        <v>2</v>
      </c>
      <c r="P118" s="74" t="s">
        <v>892</v>
      </c>
      <c r="Q118" s="74" t="s">
        <v>438</v>
      </c>
      <c r="R118" s="74" t="s">
        <v>435</v>
      </c>
      <c r="S118" s="74">
        <v>2</v>
      </c>
      <c r="T118" s="74" t="s">
        <v>435</v>
      </c>
      <c r="U118" s="74">
        <v>2</v>
      </c>
      <c r="V118" s="74" t="s">
        <v>435</v>
      </c>
      <c r="W118" s="74">
        <v>2</v>
      </c>
      <c r="X118" s="74" t="s">
        <v>897</v>
      </c>
      <c r="Y118" s="74" t="s">
        <v>438</v>
      </c>
      <c r="Z118" s="74" t="s">
        <v>897</v>
      </c>
      <c r="AA118" s="74" t="s">
        <v>438</v>
      </c>
      <c r="AB118" s="76"/>
      <c r="AC118" s="76"/>
      <c r="AD118" s="40"/>
      <c r="AE118" s="72">
        <v>12</v>
      </c>
      <c r="AF118" s="72">
        <f t="shared" si="3"/>
        <v>12</v>
      </c>
      <c r="AG118" s="91">
        <f t="shared" si="2"/>
        <v>100</v>
      </c>
      <c r="AH118" s="72"/>
      <c r="AI118" s="72"/>
    </row>
    <row r="119" spans="1:36" ht="28.8" x14ac:dyDescent="0.3">
      <c r="A119" s="142" t="s">
        <v>949</v>
      </c>
      <c r="B119" s="90">
        <v>45891</v>
      </c>
      <c r="C119" t="str">
        <f>VLOOKUP(D119,'Tīmekļa vietnes'!A:B,2,0)</f>
        <v>Rīgas plānošanas reģions</v>
      </c>
      <c r="D119" t="s">
        <v>384</v>
      </c>
      <c r="E119" t="s">
        <v>385</v>
      </c>
      <c r="F119" s="79">
        <v>45358</v>
      </c>
      <c r="G119" t="s">
        <v>750</v>
      </c>
      <c r="H119" s="82" t="s">
        <v>525</v>
      </c>
      <c r="I119" s="73">
        <v>100</v>
      </c>
      <c r="J119" s="74" t="s">
        <v>435</v>
      </c>
      <c r="K119" s="74">
        <v>2</v>
      </c>
      <c r="L119" s="74" t="s">
        <v>435</v>
      </c>
      <c r="M119" s="74">
        <v>2</v>
      </c>
      <c r="N119" s="74" t="s">
        <v>435</v>
      </c>
      <c r="O119" s="74">
        <v>2</v>
      </c>
      <c r="P119" s="74" t="s">
        <v>892</v>
      </c>
      <c r="Q119" s="74" t="s">
        <v>438</v>
      </c>
      <c r="R119" s="74" t="s">
        <v>435</v>
      </c>
      <c r="S119" s="74">
        <v>2</v>
      </c>
      <c r="T119" s="74" t="s">
        <v>435</v>
      </c>
      <c r="U119" s="74">
        <v>2</v>
      </c>
      <c r="V119" s="74" t="s">
        <v>435</v>
      </c>
      <c r="W119" s="74">
        <v>2</v>
      </c>
      <c r="X119" s="74" t="s">
        <v>897</v>
      </c>
      <c r="Y119" s="74" t="s">
        <v>438</v>
      </c>
      <c r="Z119" s="74" t="s">
        <v>897</v>
      </c>
      <c r="AA119" s="74" t="s">
        <v>438</v>
      </c>
      <c r="AB119" s="76"/>
      <c r="AC119" s="76"/>
      <c r="AD119" s="40"/>
      <c r="AE119" s="72">
        <v>12</v>
      </c>
      <c r="AF119" s="72">
        <f t="shared" si="3"/>
        <v>12</v>
      </c>
      <c r="AG119" s="91">
        <f t="shared" si="2"/>
        <v>100</v>
      </c>
      <c r="AH119" s="72"/>
      <c r="AI119" s="72"/>
    </row>
    <row r="120" spans="1:36" x14ac:dyDescent="0.3">
      <c r="A120" s="81" t="s">
        <v>946</v>
      </c>
      <c r="B120" s="90">
        <v>45895</v>
      </c>
      <c r="C120" t="str">
        <f>VLOOKUP(D120,'Tīmekļa vietnes'!A:B,2,0)</f>
        <v>Latgales plānošanas reģions</v>
      </c>
      <c r="D120" t="s">
        <v>386</v>
      </c>
      <c r="E120" t="s">
        <v>56</v>
      </c>
      <c r="F120" s="79">
        <v>45196</v>
      </c>
      <c r="G120" t="s">
        <v>751</v>
      </c>
      <c r="H120" s="82" t="s">
        <v>526</v>
      </c>
      <c r="I120" s="73">
        <v>100</v>
      </c>
      <c r="J120" s="74" t="s">
        <v>435</v>
      </c>
      <c r="K120" s="74">
        <v>2</v>
      </c>
      <c r="L120" s="74" t="s">
        <v>435</v>
      </c>
      <c r="M120" s="74">
        <v>2</v>
      </c>
      <c r="N120" s="74" t="s">
        <v>434</v>
      </c>
      <c r="O120" s="74">
        <v>1</v>
      </c>
      <c r="P120" s="74" t="s">
        <v>892</v>
      </c>
      <c r="Q120" s="74" t="s">
        <v>438</v>
      </c>
      <c r="R120" s="74" t="s">
        <v>436</v>
      </c>
      <c r="S120" s="74">
        <v>0</v>
      </c>
      <c r="T120" s="74" t="s">
        <v>436</v>
      </c>
      <c r="U120" s="74">
        <v>0</v>
      </c>
      <c r="V120" s="74" t="s">
        <v>436</v>
      </c>
      <c r="W120" s="74">
        <v>0</v>
      </c>
      <c r="X120" s="74" t="s">
        <v>897</v>
      </c>
      <c r="Y120" s="74" t="s">
        <v>438</v>
      </c>
      <c r="Z120" s="74" t="s">
        <v>897</v>
      </c>
      <c r="AA120" s="74" t="s">
        <v>438</v>
      </c>
      <c r="AB120" s="75" t="s">
        <v>983</v>
      </c>
      <c r="AC120" s="76"/>
      <c r="AD120" s="40" t="s">
        <v>948</v>
      </c>
      <c r="AE120" s="72">
        <v>12</v>
      </c>
      <c r="AF120" s="72">
        <f t="shared" si="3"/>
        <v>5</v>
      </c>
      <c r="AG120" s="91">
        <f t="shared" si="2"/>
        <v>41.67</v>
      </c>
      <c r="AH120" s="73">
        <v>25</v>
      </c>
      <c r="AI120" s="73">
        <v>39.705882352941174</v>
      </c>
      <c r="AJ120" s="29">
        <v>56.060606060606055</v>
      </c>
    </row>
    <row r="121" spans="1:36" x14ac:dyDescent="0.3">
      <c r="A121" s="142" t="s">
        <v>946</v>
      </c>
      <c r="B121" s="90">
        <v>45895</v>
      </c>
      <c r="C121" t="str">
        <f>VLOOKUP(D121,'Tīmekļa vietnes'!A:B,2,0)</f>
        <v>Latgales plānošanas reģions</v>
      </c>
      <c r="D121" t="s">
        <v>386</v>
      </c>
      <c r="E121" t="s">
        <v>56</v>
      </c>
      <c r="F121" s="79">
        <v>42181</v>
      </c>
      <c r="G121" t="s">
        <v>752</v>
      </c>
      <c r="H121" s="82" t="s">
        <v>527</v>
      </c>
      <c r="I121" s="73">
        <v>5</v>
      </c>
      <c r="J121" s="108" t="s">
        <v>436</v>
      </c>
      <c r="K121" s="74">
        <v>0</v>
      </c>
      <c r="L121" s="74" t="s">
        <v>436</v>
      </c>
      <c r="M121" s="74">
        <v>0</v>
      </c>
      <c r="N121" s="74" t="s">
        <v>434</v>
      </c>
      <c r="O121" s="74">
        <v>1</v>
      </c>
      <c r="P121" s="74" t="s">
        <v>892</v>
      </c>
      <c r="Q121" s="74" t="s">
        <v>438</v>
      </c>
      <c r="R121" s="74" t="s">
        <v>436</v>
      </c>
      <c r="S121" s="74">
        <v>0</v>
      </c>
      <c r="T121" s="74" t="s">
        <v>436</v>
      </c>
      <c r="U121" s="74">
        <v>0</v>
      </c>
      <c r="V121" s="74" t="s">
        <v>436</v>
      </c>
      <c r="W121" s="74">
        <v>0</v>
      </c>
      <c r="X121" s="74" t="s">
        <v>897</v>
      </c>
      <c r="Y121" s="74" t="s">
        <v>438</v>
      </c>
      <c r="Z121" s="74" t="s">
        <v>897</v>
      </c>
      <c r="AA121" s="74" t="s">
        <v>438</v>
      </c>
      <c r="AB121" s="76"/>
      <c r="AC121" s="76"/>
      <c r="AD121" s="40" t="s">
        <v>947</v>
      </c>
      <c r="AE121" s="72">
        <v>12</v>
      </c>
      <c r="AF121" s="72">
        <f t="shared" si="3"/>
        <v>1</v>
      </c>
      <c r="AG121" s="91">
        <f t="shared" si="2"/>
        <v>8.33</v>
      </c>
      <c r="AH121" s="72"/>
      <c r="AI121" s="72"/>
    </row>
    <row r="122" spans="1:36" ht="28.8" x14ac:dyDescent="0.3">
      <c r="A122" s="142" t="s">
        <v>946</v>
      </c>
      <c r="B122" s="90">
        <v>45895</v>
      </c>
      <c r="C122" t="str">
        <f>VLOOKUP(D122,'Tīmekļa vietnes'!A:B,2,0)</f>
        <v>Latgales plānošanas reģions</v>
      </c>
      <c r="D122" t="s">
        <v>386</v>
      </c>
      <c r="E122" t="s">
        <v>56</v>
      </c>
      <c r="F122" s="79">
        <v>44020</v>
      </c>
      <c r="G122" t="s">
        <v>753</v>
      </c>
      <c r="H122" s="82" t="s">
        <v>528</v>
      </c>
      <c r="I122" s="73">
        <v>100</v>
      </c>
      <c r="J122" s="74" t="s">
        <v>435</v>
      </c>
      <c r="K122" s="74">
        <v>2</v>
      </c>
      <c r="L122" s="74" t="s">
        <v>435</v>
      </c>
      <c r="M122" s="74">
        <v>2</v>
      </c>
      <c r="N122" s="74" t="s">
        <v>434</v>
      </c>
      <c r="O122" s="74">
        <v>1</v>
      </c>
      <c r="P122" s="74" t="s">
        <v>892</v>
      </c>
      <c r="Q122" s="74" t="s">
        <v>438</v>
      </c>
      <c r="R122" s="74" t="s">
        <v>436</v>
      </c>
      <c r="S122" s="74">
        <v>0</v>
      </c>
      <c r="T122" s="74" t="s">
        <v>436</v>
      </c>
      <c r="U122" s="74">
        <v>0</v>
      </c>
      <c r="V122" s="74" t="s">
        <v>436</v>
      </c>
      <c r="W122" s="74">
        <v>0</v>
      </c>
      <c r="X122" s="74" t="s">
        <v>897</v>
      </c>
      <c r="Y122" s="74" t="s">
        <v>438</v>
      </c>
      <c r="Z122" s="74" t="s">
        <v>897</v>
      </c>
      <c r="AA122" s="74" t="s">
        <v>438</v>
      </c>
      <c r="AB122" s="76"/>
      <c r="AC122" s="76"/>
      <c r="AD122" s="40" t="s">
        <v>948</v>
      </c>
      <c r="AE122" s="72">
        <v>12</v>
      </c>
      <c r="AF122" s="72">
        <f t="shared" si="3"/>
        <v>5</v>
      </c>
      <c r="AG122" s="91">
        <f t="shared" si="2"/>
        <v>41.67</v>
      </c>
      <c r="AH122" s="72"/>
      <c r="AI122" s="72"/>
    </row>
    <row r="123" spans="1:36" ht="43.2" x14ac:dyDescent="0.3">
      <c r="A123" s="142" t="s">
        <v>946</v>
      </c>
      <c r="B123" s="90">
        <v>45895</v>
      </c>
      <c r="C123" t="str">
        <f>VLOOKUP(D123,'Tīmekļa vietnes'!A:B,2,0)</f>
        <v>Latgales plānošanas reģions</v>
      </c>
      <c r="D123" t="s">
        <v>386</v>
      </c>
      <c r="E123" t="s">
        <v>56</v>
      </c>
      <c r="F123" s="79">
        <v>45278</v>
      </c>
      <c r="G123" t="s">
        <v>668</v>
      </c>
      <c r="H123" s="82" t="s">
        <v>459</v>
      </c>
      <c r="I123" s="73">
        <v>13.78205</v>
      </c>
      <c r="J123" s="108" t="s">
        <v>436</v>
      </c>
      <c r="K123" s="74">
        <v>0</v>
      </c>
      <c r="L123" s="74" t="s">
        <v>436</v>
      </c>
      <c r="M123" s="74">
        <v>0</v>
      </c>
      <c r="N123" s="74" t="s">
        <v>434</v>
      </c>
      <c r="O123" s="74">
        <v>1</v>
      </c>
      <c r="P123" s="74" t="s">
        <v>892</v>
      </c>
      <c r="Q123" s="74" t="s">
        <v>438</v>
      </c>
      <c r="R123" s="74" t="s">
        <v>436</v>
      </c>
      <c r="S123" s="74">
        <v>0</v>
      </c>
      <c r="T123" s="74" t="s">
        <v>436</v>
      </c>
      <c r="U123" s="74">
        <v>0</v>
      </c>
      <c r="V123" s="74" t="s">
        <v>436</v>
      </c>
      <c r="W123" s="74">
        <v>0</v>
      </c>
      <c r="X123" s="74" t="s">
        <v>897</v>
      </c>
      <c r="Y123" s="74" t="s">
        <v>438</v>
      </c>
      <c r="Z123" s="74" t="s">
        <v>897</v>
      </c>
      <c r="AA123" s="74" t="s">
        <v>438</v>
      </c>
      <c r="AB123" s="76"/>
      <c r="AC123" s="76"/>
      <c r="AD123" s="40" t="s">
        <v>947</v>
      </c>
      <c r="AE123" s="72">
        <v>12</v>
      </c>
      <c r="AF123" s="72">
        <f t="shared" si="3"/>
        <v>1</v>
      </c>
      <c r="AG123" s="91">
        <f t="shared" si="2"/>
        <v>8.33</v>
      </c>
      <c r="AH123" s="72"/>
      <c r="AI123" s="72"/>
    </row>
    <row r="124" spans="1:36" ht="28.8" x14ac:dyDescent="0.3">
      <c r="A124" s="81" t="s">
        <v>935</v>
      </c>
      <c r="B124" s="90">
        <v>45903</v>
      </c>
      <c r="C124" t="str">
        <f>VLOOKUP(D124,'Tīmekļa vietnes'!A:B,2,0)</f>
        <v>Kurzemes plānošanas reģions</v>
      </c>
      <c r="D124" t="s">
        <v>387</v>
      </c>
      <c r="E124" t="s">
        <v>388</v>
      </c>
      <c r="F124" s="79">
        <v>45560</v>
      </c>
      <c r="G124" t="s">
        <v>1050</v>
      </c>
      <c r="H124" s="82" t="s">
        <v>1051</v>
      </c>
      <c r="I124" s="73">
        <v>100</v>
      </c>
      <c r="J124" s="74" t="s">
        <v>435</v>
      </c>
      <c r="K124" s="74">
        <v>2</v>
      </c>
      <c r="L124" s="74" t="s">
        <v>435</v>
      </c>
      <c r="M124" s="74">
        <v>2</v>
      </c>
      <c r="N124" s="74" t="s">
        <v>435</v>
      </c>
      <c r="O124" s="74">
        <v>2</v>
      </c>
      <c r="P124" s="74" t="s">
        <v>892</v>
      </c>
      <c r="Q124" s="74" t="s">
        <v>438</v>
      </c>
      <c r="R124" s="74" t="s">
        <v>435</v>
      </c>
      <c r="S124" s="74">
        <v>2</v>
      </c>
      <c r="T124" s="74" t="s">
        <v>435</v>
      </c>
      <c r="U124" s="74">
        <v>2</v>
      </c>
      <c r="V124" s="74" t="s">
        <v>435</v>
      </c>
      <c r="W124" s="74">
        <v>2</v>
      </c>
      <c r="X124" s="74" t="s">
        <v>897</v>
      </c>
      <c r="Y124" s="74" t="s">
        <v>438</v>
      </c>
      <c r="Z124" s="74" t="s">
        <v>897</v>
      </c>
      <c r="AA124" s="74" t="s">
        <v>438</v>
      </c>
      <c r="AB124" s="75" t="s">
        <v>1049</v>
      </c>
      <c r="AC124" s="76"/>
      <c r="AD124" s="111" t="s">
        <v>1052</v>
      </c>
      <c r="AE124" s="72">
        <v>12</v>
      </c>
      <c r="AF124" s="72">
        <f t="shared" si="3"/>
        <v>12</v>
      </c>
      <c r="AG124" s="91">
        <f t="shared" si="2"/>
        <v>100</v>
      </c>
      <c r="AH124" s="73">
        <v>95</v>
      </c>
      <c r="AI124" s="72"/>
    </row>
    <row r="125" spans="1:36" ht="28.8" x14ac:dyDescent="0.3">
      <c r="A125" s="142" t="s">
        <v>935</v>
      </c>
      <c r="B125" s="90">
        <v>45903</v>
      </c>
      <c r="C125" t="str">
        <f>VLOOKUP(D125,'Tīmekļa vietnes'!A:B,2,0)</f>
        <v>Kurzemes plānošanas reģions</v>
      </c>
      <c r="D125" t="s">
        <v>387</v>
      </c>
      <c r="E125" t="s">
        <v>388</v>
      </c>
      <c r="F125" s="79">
        <v>44876</v>
      </c>
      <c r="G125" t="s">
        <v>755</v>
      </c>
      <c r="H125" s="82" t="s">
        <v>530</v>
      </c>
      <c r="I125" s="73">
        <v>100</v>
      </c>
      <c r="J125" s="74" t="s">
        <v>435</v>
      </c>
      <c r="K125" s="74">
        <v>2</v>
      </c>
      <c r="L125" s="74" t="s">
        <v>435</v>
      </c>
      <c r="M125" s="74">
        <v>2</v>
      </c>
      <c r="N125" s="74" t="s">
        <v>435</v>
      </c>
      <c r="O125" s="74">
        <v>2</v>
      </c>
      <c r="P125" s="74" t="s">
        <v>892</v>
      </c>
      <c r="Q125" s="74" t="s">
        <v>438</v>
      </c>
      <c r="R125" s="74" t="s">
        <v>435</v>
      </c>
      <c r="S125" s="74">
        <v>2</v>
      </c>
      <c r="T125" s="74" t="s">
        <v>435</v>
      </c>
      <c r="U125" s="74">
        <v>2</v>
      </c>
      <c r="V125" s="74" t="s">
        <v>435</v>
      </c>
      <c r="W125" s="74">
        <v>2</v>
      </c>
      <c r="X125" s="74" t="s">
        <v>897</v>
      </c>
      <c r="Y125" s="74" t="s">
        <v>438</v>
      </c>
      <c r="Z125" s="74" t="s">
        <v>897</v>
      </c>
      <c r="AA125" s="74" t="s">
        <v>438</v>
      </c>
      <c r="AB125" s="75"/>
      <c r="AC125" s="76"/>
      <c r="AD125" s="40"/>
      <c r="AE125" s="72">
        <v>12</v>
      </c>
      <c r="AF125" s="72">
        <f t="shared" si="3"/>
        <v>12</v>
      </c>
      <c r="AG125" s="91">
        <f t="shared" si="2"/>
        <v>100</v>
      </c>
      <c r="AH125" s="73"/>
      <c r="AI125" s="73"/>
      <c r="AJ125" s="29"/>
    </row>
    <row r="126" spans="1:36" x14ac:dyDescent="0.3">
      <c r="A126" s="142" t="s">
        <v>935</v>
      </c>
      <c r="B126" s="90">
        <v>45903</v>
      </c>
      <c r="C126" t="str">
        <f>VLOOKUP(D126,'Tīmekļa vietnes'!A:B,2,0)</f>
        <v>Kurzemes plānošanas reģions</v>
      </c>
      <c r="D126" t="s">
        <v>387</v>
      </c>
      <c r="E126" t="s">
        <v>388</v>
      </c>
      <c r="F126" s="79">
        <v>44865</v>
      </c>
      <c r="G126" t="s">
        <v>697</v>
      </c>
      <c r="H126" s="82" t="s">
        <v>483</v>
      </c>
      <c r="I126" s="73">
        <v>91.581329999999994</v>
      </c>
      <c r="J126" s="74" t="s">
        <v>435</v>
      </c>
      <c r="K126" s="74">
        <v>2</v>
      </c>
      <c r="L126" s="74" t="s">
        <v>435</v>
      </c>
      <c r="M126" s="74">
        <v>2</v>
      </c>
      <c r="N126" s="74" t="s">
        <v>435</v>
      </c>
      <c r="O126" s="74">
        <v>2</v>
      </c>
      <c r="P126" s="74" t="s">
        <v>892</v>
      </c>
      <c r="Q126" s="74" t="s">
        <v>438</v>
      </c>
      <c r="R126" s="74" t="s">
        <v>435</v>
      </c>
      <c r="S126" s="74">
        <v>2</v>
      </c>
      <c r="T126" s="74" t="s">
        <v>435</v>
      </c>
      <c r="U126" s="74">
        <v>2</v>
      </c>
      <c r="V126" s="74" t="s">
        <v>435</v>
      </c>
      <c r="W126" s="74">
        <v>2</v>
      </c>
      <c r="X126" s="74" t="s">
        <v>897</v>
      </c>
      <c r="Y126" s="74" t="s">
        <v>438</v>
      </c>
      <c r="Z126" s="74" t="s">
        <v>897</v>
      </c>
      <c r="AA126" s="74" t="s">
        <v>438</v>
      </c>
      <c r="AB126" s="76"/>
      <c r="AC126" s="76"/>
      <c r="AD126" s="40"/>
      <c r="AE126" s="72">
        <v>12</v>
      </c>
      <c r="AF126" s="72">
        <f t="shared" si="3"/>
        <v>12</v>
      </c>
      <c r="AG126" s="91">
        <f t="shared" si="2"/>
        <v>100</v>
      </c>
      <c r="AH126" s="72"/>
      <c r="AI126" s="72"/>
    </row>
    <row r="127" spans="1:36" x14ac:dyDescent="0.3">
      <c r="A127" s="142" t="s">
        <v>935</v>
      </c>
      <c r="B127" s="90">
        <v>45903</v>
      </c>
      <c r="C127" t="str">
        <f>VLOOKUP(D127,'Tīmekļa vietnes'!A:B,2,0)</f>
        <v>Kurzemes plānošanas reģions</v>
      </c>
      <c r="D127" t="s">
        <v>387</v>
      </c>
      <c r="E127" t="s">
        <v>388</v>
      </c>
      <c r="F127" s="79">
        <v>44386</v>
      </c>
      <c r="G127" t="s">
        <v>756</v>
      </c>
      <c r="H127" s="82" t="s">
        <v>531</v>
      </c>
      <c r="I127" s="73">
        <v>100</v>
      </c>
      <c r="J127" s="74" t="s">
        <v>435</v>
      </c>
      <c r="K127" s="74">
        <v>2</v>
      </c>
      <c r="L127" s="74" t="s">
        <v>435</v>
      </c>
      <c r="M127" s="74">
        <v>2</v>
      </c>
      <c r="N127" s="74" t="s">
        <v>435</v>
      </c>
      <c r="O127" s="74">
        <v>2</v>
      </c>
      <c r="P127" s="74" t="s">
        <v>892</v>
      </c>
      <c r="Q127" s="74" t="s">
        <v>438</v>
      </c>
      <c r="R127" s="74" t="s">
        <v>435</v>
      </c>
      <c r="S127" s="74">
        <v>2</v>
      </c>
      <c r="T127" s="74" t="s">
        <v>435</v>
      </c>
      <c r="U127" s="74">
        <v>2</v>
      </c>
      <c r="V127" s="74" t="s">
        <v>435</v>
      </c>
      <c r="W127" s="74">
        <v>2</v>
      </c>
      <c r="X127" s="74" t="s">
        <v>897</v>
      </c>
      <c r="Y127" s="74" t="s">
        <v>438</v>
      </c>
      <c r="Z127" s="74" t="s">
        <v>897</v>
      </c>
      <c r="AA127" s="74" t="s">
        <v>438</v>
      </c>
      <c r="AB127" s="76"/>
      <c r="AC127" s="76"/>
      <c r="AD127" s="40"/>
      <c r="AE127" s="72">
        <v>12</v>
      </c>
      <c r="AF127" s="72">
        <f t="shared" si="3"/>
        <v>12</v>
      </c>
      <c r="AG127" s="91">
        <f t="shared" ref="AG127:AG184" si="4">ROUND(AF127/AE127*100,2)</f>
        <v>100</v>
      </c>
      <c r="AH127" s="72"/>
      <c r="AI127" s="72"/>
    </row>
    <row r="128" spans="1:36" ht="57.6" x14ac:dyDescent="0.3">
      <c r="A128" s="142" t="s">
        <v>935</v>
      </c>
      <c r="B128" s="90">
        <v>45903</v>
      </c>
      <c r="C128" t="str">
        <f>VLOOKUP(D128,'Tīmekļa vietnes'!A:B,2,0)</f>
        <v>Kurzemes plānošanas reģions</v>
      </c>
      <c r="D128" t="s">
        <v>387</v>
      </c>
      <c r="E128" t="s">
        <v>388</v>
      </c>
      <c r="F128" s="79">
        <v>44347</v>
      </c>
      <c r="G128" t="s">
        <v>757</v>
      </c>
      <c r="H128" s="82" t="s">
        <v>532</v>
      </c>
      <c r="I128" s="73">
        <v>100</v>
      </c>
      <c r="J128" s="74" t="s">
        <v>435</v>
      </c>
      <c r="K128" s="74">
        <v>2</v>
      </c>
      <c r="L128" s="74" t="s">
        <v>434</v>
      </c>
      <c r="M128" s="74">
        <v>1</v>
      </c>
      <c r="N128" s="74" t="s">
        <v>436</v>
      </c>
      <c r="O128" s="74">
        <v>0</v>
      </c>
      <c r="P128" s="74" t="s">
        <v>892</v>
      </c>
      <c r="Q128" s="74" t="s">
        <v>438</v>
      </c>
      <c r="R128" s="74" t="s">
        <v>435</v>
      </c>
      <c r="S128" s="74">
        <v>2</v>
      </c>
      <c r="T128" s="74" t="s">
        <v>435</v>
      </c>
      <c r="U128" s="74">
        <v>2</v>
      </c>
      <c r="V128" s="74" t="s">
        <v>435</v>
      </c>
      <c r="W128" s="74">
        <v>2</v>
      </c>
      <c r="X128" s="74" t="s">
        <v>897</v>
      </c>
      <c r="Y128" s="74" t="s">
        <v>438</v>
      </c>
      <c r="Z128" s="74" t="s">
        <v>897</v>
      </c>
      <c r="AA128" s="74" t="s">
        <v>438</v>
      </c>
      <c r="AB128" s="76"/>
      <c r="AC128" s="76"/>
      <c r="AD128" s="111" t="s">
        <v>1053</v>
      </c>
      <c r="AE128" s="72">
        <v>12</v>
      </c>
      <c r="AF128" s="72">
        <f t="shared" ref="AF128:AF185" si="5">SUM(K128,M128,O128,Q128,S128,U128,W128,Y128,AA128)</f>
        <v>9</v>
      </c>
      <c r="AG128" s="91">
        <f t="shared" si="4"/>
        <v>75</v>
      </c>
      <c r="AH128" s="72"/>
      <c r="AI128" s="72"/>
    </row>
    <row r="129" spans="1:36" ht="57.6" x14ac:dyDescent="0.3">
      <c r="A129" s="81" t="s">
        <v>942</v>
      </c>
      <c r="B129" s="90">
        <v>45895</v>
      </c>
      <c r="C129" t="str">
        <f>VLOOKUP(D129,'Tīmekļa vietnes'!A:B,2,0)</f>
        <v>Rīgas plānošanas reģions</v>
      </c>
      <c r="D129" t="s">
        <v>389</v>
      </c>
      <c r="E129" t="s">
        <v>390</v>
      </c>
      <c r="F129" s="79">
        <v>44733</v>
      </c>
      <c r="G129" t="s">
        <v>758</v>
      </c>
      <c r="H129" s="82" t="s">
        <v>533</v>
      </c>
      <c r="I129" s="73">
        <v>100</v>
      </c>
      <c r="J129" s="74" t="s">
        <v>434</v>
      </c>
      <c r="K129" s="74">
        <v>1</v>
      </c>
      <c r="L129" s="74" t="s">
        <v>435</v>
      </c>
      <c r="M129" s="74">
        <v>2</v>
      </c>
      <c r="N129" s="74" t="s">
        <v>435</v>
      </c>
      <c r="O129" s="74">
        <v>2</v>
      </c>
      <c r="P129" s="74" t="s">
        <v>892</v>
      </c>
      <c r="Q129" s="74" t="s">
        <v>438</v>
      </c>
      <c r="R129" s="74" t="s">
        <v>435</v>
      </c>
      <c r="S129" s="74">
        <v>2</v>
      </c>
      <c r="T129" s="74" t="s">
        <v>435</v>
      </c>
      <c r="U129" s="74">
        <v>2</v>
      </c>
      <c r="V129" s="74" t="s">
        <v>435</v>
      </c>
      <c r="W129" s="74">
        <v>2</v>
      </c>
      <c r="X129" s="74" t="s">
        <v>897</v>
      </c>
      <c r="Y129" s="74" t="s">
        <v>438</v>
      </c>
      <c r="Z129" s="74" t="s">
        <v>896</v>
      </c>
      <c r="AA129" s="74">
        <v>1</v>
      </c>
      <c r="AB129" s="75" t="s">
        <v>977</v>
      </c>
      <c r="AC129" s="76"/>
      <c r="AD129" s="107" t="s">
        <v>1043</v>
      </c>
      <c r="AE129" s="72">
        <v>13</v>
      </c>
      <c r="AF129" s="72">
        <f t="shared" si="5"/>
        <v>12</v>
      </c>
      <c r="AG129" s="91">
        <f t="shared" si="4"/>
        <v>92.31</v>
      </c>
      <c r="AH129" s="73">
        <v>89.610389610389603</v>
      </c>
      <c r="AI129" s="73"/>
      <c r="AJ129" s="29"/>
    </row>
    <row r="130" spans="1:36" ht="28.8" x14ac:dyDescent="0.3">
      <c r="A130" s="142" t="s">
        <v>942</v>
      </c>
      <c r="B130" s="90">
        <v>45895</v>
      </c>
      <c r="C130" t="str">
        <f>VLOOKUP(D130,'Tīmekļa vietnes'!A:B,2,0)</f>
        <v>Rīgas plānošanas reģions</v>
      </c>
      <c r="D130" t="s">
        <v>389</v>
      </c>
      <c r="E130" t="s">
        <v>390</v>
      </c>
      <c r="F130" s="79">
        <v>42170</v>
      </c>
      <c r="G130" t="s">
        <v>759</v>
      </c>
      <c r="H130" s="82" t="s">
        <v>534</v>
      </c>
      <c r="I130" s="73">
        <v>45.374690000000001</v>
      </c>
      <c r="J130" s="74" t="s">
        <v>434</v>
      </c>
      <c r="K130" s="74">
        <v>1</v>
      </c>
      <c r="L130" s="74" t="s">
        <v>435</v>
      </c>
      <c r="M130" s="74">
        <v>2</v>
      </c>
      <c r="N130" s="74" t="s">
        <v>435</v>
      </c>
      <c r="O130" s="74">
        <v>2</v>
      </c>
      <c r="P130" s="74" t="s">
        <v>892</v>
      </c>
      <c r="Q130" s="74" t="s">
        <v>438</v>
      </c>
      <c r="R130" s="74" t="s">
        <v>435</v>
      </c>
      <c r="S130" s="74">
        <v>2</v>
      </c>
      <c r="T130" s="74" t="s">
        <v>435</v>
      </c>
      <c r="U130" s="74">
        <v>2</v>
      </c>
      <c r="V130" s="74" t="s">
        <v>436</v>
      </c>
      <c r="W130" s="74">
        <v>0</v>
      </c>
      <c r="X130" s="74" t="s">
        <v>896</v>
      </c>
      <c r="Y130" s="74">
        <v>1</v>
      </c>
      <c r="Z130" s="74" t="s">
        <v>897</v>
      </c>
      <c r="AA130" s="74" t="s">
        <v>438</v>
      </c>
      <c r="AB130" s="76"/>
      <c r="AC130" s="76"/>
      <c r="AD130" s="88" t="s">
        <v>943</v>
      </c>
      <c r="AE130" s="72">
        <v>13</v>
      </c>
      <c r="AF130" s="72">
        <f t="shared" si="5"/>
        <v>10</v>
      </c>
      <c r="AG130" s="91">
        <f t="shared" si="4"/>
        <v>76.92</v>
      </c>
      <c r="AH130" s="72"/>
      <c r="AI130" s="72"/>
    </row>
    <row r="131" spans="1:36" ht="28.8" x14ac:dyDescent="0.3">
      <c r="A131" s="142" t="s">
        <v>942</v>
      </c>
      <c r="B131" s="90">
        <v>45895</v>
      </c>
      <c r="C131" t="str">
        <f>VLOOKUP(D131,'Tīmekļa vietnes'!A:B,2,0)</f>
        <v>Rīgas plānošanas reģions</v>
      </c>
      <c r="D131" t="s">
        <v>389</v>
      </c>
      <c r="E131" t="s">
        <v>390</v>
      </c>
      <c r="F131" s="79">
        <v>42487</v>
      </c>
      <c r="G131" t="s">
        <v>760</v>
      </c>
      <c r="H131" s="82" t="s">
        <v>535</v>
      </c>
      <c r="I131" s="73">
        <v>45.000790000000002</v>
      </c>
      <c r="J131" s="74" t="s">
        <v>434</v>
      </c>
      <c r="K131" s="74">
        <v>1</v>
      </c>
      <c r="L131" s="74" t="s">
        <v>435</v>
      </c>
      <c r="M131" s="74">
        <v>2</v>
      </c>
      <c r="N131" s="74" t="s">
        <v>435</v>
      </c>
      <c r="O131" s="74">
        <v>2</v>
      </c>
      <c r="P131" s="74" t="s">
        <v>892</v>
      </c>
      <c r="Q131" s="74" t="s">
        <v>438</v>
      </c>
      <c r="R131" s="74" t="s">
        <v>435</v>
      </c>
      <c r="S131" s="74">
        <v>2</v>
      </c>
      <c r="T131" s="74" t="s">
        <v>435</v>
      </c>
      <c r="U131" s="74">
        <v>2</v>
      </c>
      <c r="V131" s="74" t="s">
        <v>435</v>
      </c>
      <c r="W131" s="74">
        <v>2</v>
      </c>
      <c r="X131" s="74" t="s">
        <v>897</v>
      </c>
      <c r="Y131" s="74" t="s">
        <v>438</v>
      </c>
      <c r="Z131" s="74" t="s">
        <v>897</v>
      </c>
      <c r="AA131" s="74" t="s">
        <v>438</v>
      </c>
      <c r="AB131" s="76"/>
      <c r="AC131" s="76"/>
      <c r="AD131" s="88"/>
      <c r="AE131" s="72">
        <v>12</v>
      </c>
      <c r="AF131" s="72">
        <f t="shared" si="5"/>
        <v>11</v>
      </c>
      <c r="AG131" s="91">
        <f t="shared" si="4"/>
        <v>91.67</v>
      </c>
      <c r="AH131" s="72"/>
      <c r="AI131" s="72"/>
    </row>
    <row r="132" spans="1:36" ht="57.6" x14ac:dyDescent="0.3">
      <c r="A132" s="142" t="s">
        <v>942</v>
      </c>
      <c r="B132" s="90">
        <v>45895</v>
      </c>
      <c r="C132" t="str">
        <f>VLOOKUP(D132,'Tīmekļa vietnes'!A:B,2,0)</f>
        <v>Rīgas plānošanas reģions</v>
      </c>
      <c r="D132" t="s">
        <v>389</v>
      </c>
      <c r="E132" t="s">
        <v>390</v>
      </c>
      <c r="F132" s="79">
        <v>44384</v>
      </c>
      <c r="G132" t="s">
        <v>761</v>
      </c>
      <c r="H132" s="82" t="s">
        <v>536</v>
      </c>
      <c r="I132" s="73">
        <v>100</v>
      </c>
      <c r="J132" s="74" t="s">
        <v>434</v>
      </c>
      <c r="K132" s="74">
        <v>1</v>
      </c>
      <c r="L132" s="74" t="s">
        <v>435</v>
      </c>
      <c r="M132" s="74">
        <v>2</v>
      </c>
      <c r="N132" s="74" t="s">
        <v>435</v>
      </c>
      <c r="O132" s="74">
        <v>2</v>
      </c>
      <c r="P132" s="74" t="s">
        <v>892</v>
      </c>
      <c r="Q132" s="74" t="s">
        <v>438</v>
      </c>
      <c r="R132" s="74" t="s">
        <v>435</v>
      </c>
      <c r="S132" s="74">
        <v>2</v>
      </c>
      <c r="T132" s="74" t="s">
        <v>435</v>
      </c>
      <c r="U132" s="74">
        <v>2</v>
      </c>
      <c r="V132" s="74" t="s">
        <v>435</v>
      </c>
      <c r="W132" s="74">
        <v>2</v>
      </c>
      <c r="X132" s="74" t="s">
        <v>897</v>
      </c>
      <c r="Y132" s="74" t="s">
        <v>438</v>
      </c>
      <c r="Z132" s="74" t="s">
        <v>896</v>
      </c>
      <c r="AA132" s="74">
        <v>1</v>
      </c>
      <c r="AB132" s="76"/>
      <c r="AC132" s="76"/>
      <c r="AD132" s="107" t="s">
        <v>1043</v>
      </c>
      <c r="AE132" s="72">
        <v>13</v>
      </c>
      <c r="AF132" s="72">
        <f t="shared" si="5"/>
        <v>12</v>
      </c>
      <c r="AG132" s="91">
        <f t="shared" si="4"/>
        <v>92.31</v>
      </c>
      <c r="AH132" s="72"/>
      <c r="AI132" s="72"/>
    </row>
    <row r="133" spans="1:36" ht="57.6" x14ac:dyDescent="0.3">
      <c r="A133" s="142" t="s">
        <v>942</v>
      </c>
      <c r="B133" s="90">
        <v>45895</v>
      </c>
      <c r="C133" t="str">
        <f>VLOOKUP(D133,'Tīmekļa vietnes'!A:B,2,0)</f>
        <v>Rīgas plānošanas reģions</v>
      </c>
      <c r="D133" t="s">
        <v>389</v>
      </c>
      <c r="E133" t="s">
        <v>390</v>
      </c>
      <c r="F133" s="79">
        <v>44586</v>
      </c>
      <c r="G133" t="s">
        <v>762</v>
      </c>
      <c r="H133" s="82" t="s">
        <v>537</v>
      </c>
      <c r="I133" s="73">
        <v>100</v>
      </c>
      <c r="J133" s="74" t="s">
        <v>434</v>
      </c>
      <c r="K133" s="74">
        <v>1</v>
      </c>
      <c r="L133" s="74" t="s">
        <v>435</v>
      </c>
      <c r="M133" s="74">
        <v>2</v>
      </c>
      <c r="N133" s="74" t="s">
        <v>435</v>
      </c>
      <c r="O133" s="74">
        <v>2</v>
      </c>
      <c r="P133" s="74" t="s">
        <v>892</v>
      </c>
      <c r="Q133" s="74" t="s">
        <v>438</v>
      </c>
      <c r="R133" s="74" t="s">
        <v>435</v>
      </c>
      <c r="S133" s="74">
        <v>2</v>
      </c>
      <c r="T133" s="74" t="s">
        <v>435</v>
      </c>
      <c r="U133" s="74">
        <v>2</v>
      </c>
      <c r="V133" s="74" t="s">
        <v>435</v>
      </c>
      <c r="W133" s="74">
        <v>2</v>
      </c>
      <c r="X133" s="74" t="s">
        <v>897</v>
      </c>
      <c r="Y133" s="74" t="s">
        <v>438</v>
      </c>
      <c r="Z133" s="74" t="s">
        <v>896</v>
      </c>
      <c r="AA133" s="74">
        <v>1</v>
      </c>
      <c r="AB133" s="76"/>
      <c r="AC133" s="76"/>
      <c r="AD133" s="107" t="s">
        <v>1043</v>
      </c>
      <c r="AE133" s="72">
        <v>13</v>
      </c>
      <c r="AF133" s="72">
        <f t="shared" si="5"/>
        <v>12</v>
      </c>
      <c r="AG133" s="91">
        <f t="shared" si="4"/>
        <v>92.31</v>
      </c>
      <c r="AH133" s="72"/>
      <c r="AI133" s="72"/>
    </row>
    <row r="134" spans="1:36" ht="57.6" x14ac:dyDescent="0.3">
      <c r="A134" s="142" t="s">
        <v>942</v>
      </c>
      <c r="B134" s="90">
        <v>45895</v>
      </c>
      <c r="C134" t="str">
        <f>VLOOKUP(D134,'Tīmekļa vietnes'!A:B,2,0)</f>
        <v>Rīgas plānošanas reģions</v>
      </c>
      <c r="D134" t="s">
        <v>389</v>
      </c>
      <c r="E134" t="s">
        <v>390</v>
      </c>
      <c r="F134" s="79">
        <v>45190</v>
      </c>
      <c r="G134" t="s">
        <v>763</v>
      </c>
      <c r="H134" s="82" t="s">
        <v>538</v>
      </c>
      <c r="I134" s="73">
        <v>100</v>
      </c>
      <c r="J134" s="74" t="s">
        <v>434</v>
      </c>
      <c r="K134" s="74">
        <v>1</v>
      </c>
      <c r="L134" s="74" t="s">
        <v>435</v>
      </c>
      <c r="M134" s="74">
        <v>2</v>
      </c>
      <c r="N134" s="74" t="s">
        <v>435</v>
      </c>
      <c r="O134" s="74">
        <v>2</v>
      </c>
      <c r="P134" s="74" t="s">
        <v>892</v>
      </c>
      <c r="Q134" s="74" t="s">
        <v>438</v>
      </c>
      <c r="R134" s="74" t="s">
        <v>435</v>
      </c>
      <c r="S134" s="74">
        <v>2</v>
      </c>
      <c r="T134" s="74" t="s">
        <v>435</v>
      </c>
      <c r="U134" s="74">
        <v>2</v>
      </c>
      <c r="V134" s="74" t="s">
        <v>435</v>
      </c>
      <c r="W134" s="74">
        <v>2</v>
      </c>
      <c r="X134" s="74" t="s">
        <v>897</v>
      </c>
      <c r="Y134" s="74" t="s">
        <v>438</v>
      </c>
      <c r="Z134" s="74" t="s">
        <v>896</v>
      </c>
      <c r="AA134" s="74">
        <v>1</v>
      </c>
      <c r="AB134" s="76"/>
      <c r="AC134" s="76"/>
      <c r="AD134" s="107" t="s">
        <v>1043</v>
      </c>
      <c r="AE134" s="72">
        <v>13</v>
      </c>
      <c r="AF134" s="72">
        <f t="shared" si="5"/>
        <v>12</v>
      </c>
      <c r="AG134" s="91">
        <f t="shared" si="4"/>
        <v>92.31</v>
      </c>
      <c r="AH134" s="72"/>
      <c r="AI134" s="72"/>
    </row>
    <row r="135" spans="1:36" x14ac:dyDescent="0.3">
      <c r="A135" s="81" t="s">
        <v>961</v>
      </c>
      <c r="B135" s="90">
        <v>45903</v>
      </c>
      <c r="C135" t="str">
        <f>VLOOKUP(D135,'Tīmekļa vietnes'!A:B,2,0)</f>
        <v>Kurzemes plānošanas reģions</v>
      </c>
      <c r="D135" t="s">
        <v>392</v>
      </c>
      <c r="E135" t="s">
        <v>393</v>
      </c>
      <c r="F135" s="79">
        <v>42131</v>
      </c>
      <c r="G135" t="s">
        <v>764</v>
      </c>
      <c r="H135" s="82" t="s">
        <v>539</v>
      </c>
      <c r="I135" s="73">
        <v>5.0263600000000004</v>
      </c>
      <c r="J135" s="74" t="s">
        <v>435</v>
      </c>
      <c r="K135" s="74">
        <v>2</v>
      </c>
      <c r="L135" s="74" t="s">
        <v>435</v>
      </c>
      <c r="M135" s="74">
        <v>2</v>
      </c>
      <c r="N135" s="74" t="s">
        <v>435</v>
      </c>
      <c r="O135" s="74">
        <v>2</v>
      </c>
      <c r="P135" s="74" t="s">
        <v>892</v>
      </c>
      <c r="Q135" s="74" t="s">
        <v>438</v>
      </c>
      <c r="R135" s="74" t="s">
        <v>435</v>
      </c>
      <c r="S135" s="74">
        <v>2</v>
      </c>
      <c r="T135" s="74" t="s">
        <v>435</v>
      </c>
      <c r="U135" s="74">
        <v>2</v>
      </c>
      <c r="V135" s="74" t="s">
        <v>435</v>
      </c>
      <c r="W135" s="74">
        <v>2</v>
      </c>
      <c r="X135" s="74" t="s">
        <v>897</v>
      </c>
      <c r="Y135" s="74" t="s">
        <v>438</v>
      </c>
      <c r="Z135" s="74" t="s">
        <v>897</v>
      </c>
      <c r="AA135" s="74" t="s">
        <v>438</v>
      </c>
      <c r="AB135" s="75" t="s">
        <v>977</v>
      </c>
      <c r="AC135" s="76"/>
      <c r="AD135" s="5" t="s">
        <v>987</v>
      </c>
      <c r="AE135" s="72">
        <v>12</v>
      </c>
      <c r="AF135" s="72">
        <f t="shared" si="5"/>
        <v>12</v>
      </c>
      <c r="AG135" s="91">
        <v>66.67</v>
      </c>
      <c r="AH135" s="73">
        <v>100</v>
      </c>
      <c r="AI135" s="73"/>
      <c r="AJ135" s="29"/>
    </row>
    <row r="136" spans="1:36" ht="43.2" x14ac:dyDescent="0.3">
      <c r="A136" s="142" t="s">
        <v>961</v>
      </c>
      <c r="B136" s="90">
        <v>45903</v>
      </c>
      <c r="C136" t="str">
        <f>VLOOKUP(D136,'Tīmekļa vietnes'!A:B,2,0)</f>
        <v>Kurzemes plānošanas reģions</v>
      </c>
      <c r="D136" t="s">
        <v>392</v>
      </c>
      <c r="E136" t="s">
        <v>393</v>
      </c>
      <c r="F136" s="79">
        <v>44795</v>
      </c>
      <c r="G136" t="s">
        <v>765</v>
      </c>
      <c r="H136" s="82" t="s">
        <v>540</v>
      </c>
      <c r="I136" s="73">
        <v>100</v>
      </c>
      <c r="J136" s="74" t="s">
        <v>435</v>
      </c>
      <c r="K136" s="74">
        <v>2</v>
      </c>
      <c r="L136" s="74" t="s">
        <v>435</v>
      </c>
      <c r="M136" s="74">
        <v>2</v>
      </c>
      <c r="N136" s="74" t="s">
        <v>435</v>
      </c>
      <c r="O136" s="74">
        <v>2</v>
      </c>
      <c r="P136" s="74" t="s">
        <v>892</v>
      </c>
      <c r="Q136" s="74" t="s">
        <v>438</v>
      </c>
      <c r="R136" s="74" t="s">
        <v>435</v>
      </c>
      <c r="S136" s="74">
        <v>2</v>
      </c>
      <c r="T136" s="74" t="s">
        <v>435</v>
      </c>
      <c r="U136" s="74">
        <v>2</v>
      </c>
      <c r="V136" s="74" t="s">
        <v>435</v>
      </c>
      <c r="W136" s="74">
        <v>2</v>
      </c>
      <c r="X136" s="74" t="s">
        <v>897</v>
      </c>
      <c r="Y136" s="74" t="s">
        <v>438</v>
      </c>
      <c r="Z136" s="74" t="s">
        <v>897</v>
      </c>
      <c r="AA136" s="74" t="s">
        <v>438</v>
      </c>
      <c r="AB136" s="76"/>
      <c r="AC136" s="76"/>
      <c r="AD136" s="5"/>
      <c r="AE136" s="72">
        <v>12</v>
      </c>
      <c r="AF136" s="72">
        <f t="shared" si="5"/>
        <v>12</v>
      </c>
      <c r="AG136" s="91">
        <f t="shared" si="4"/>
        <v>100</v>
      </c>
      <c r="AH136" s="72"/>
      <c r="AI136" s="72"/>
    </row>
    <row r="137" spans="1:36" x14ac:dyDescent="0.3">
      <c r="A137" s="142" t="s">
        <v>961</v>
      </c>
      <c r="B137" s="90">
        <v>45903</v>
      </c>
      <c r="C137" t="str">
        <f>VLOOKUP(D137,'Tīmekļa vietnes'!A:B,2,0)</f>
        <v>Kurzemes plānošanas reģions</v>
      </c>
      <c r="D137" t="s">
        <v>392</v>
      </c>
      <c r="E137" t="s">
        <v>393</v>
      </c>
      <c r="F137" s="79">
        <v>45083</v>
      </c>
      <c r="G137" t="s">
        <v>766</v>
      </c>
      <c r="H137" s="82" t="s">
        <v>541</v>
      </c>
      <c r="I137" s="73">
        <v>100</v>
      </c>
      <c r="J137" s="74" t="s">
        <v>435</v>
      </c>
      <c r="K137" s="74">
        <v>2</v>
      </c>
      <c r="L137" s="74" t="s">
        <v>435</v>
      </c>
      <c r="M137" s="74">
        <v>2</v>
      </c>
      <c r="N137" s="74" t="s">
        <v>435</v>
      </c>
      <c r="O137" s="74">
        <v>2</v>
      </c>
      <c r="P137" s="74" t="s">
        <v>892</v>
      </c>
      <c r="Q137" s="74" t="s">
        <v>438</v>
      </c>
      <c r="R137" s="74" t="s">
        <v>435</v>
      </c>
      <c r="S137" s="74">
        <v>2</v>
      </c>
      <c r="T137" s="74" t="s">
        <v>435</v>
      </c>
      <c r="U137" s="74">
        <v>2</v>
      </c>
      <c r="V137" s="74" t="s">
        <v>435</v>
      </c>
      <c r="W137" s="74">
        <v>2</v>
      </c>
      <c r="X137" s="74" t="s">
        <v>897</v>
      </c>
      <c r="Y137" s="74" t="s">
        <v>438</v>
      </c>
      <c r="Z137" s="74" t="s">
        <v>897</v>
      </c>
      <c r="AA137" s="74" t="s">
        <v>438</v>
      </c>
      <c r="AB137" s="76"/>
      <c r="AC137" s="76"/>
      <c r="AD137" s="5"/>
      <c r="AE137" s="72">
        <v>12</v>
      </c>
      <c r="AF137" s="72">
        <f t="shared" si="5"/>
        <v>12</v>
      </c>
      <c r="AG137" s="91">
        <f t="shared" si="4"/>
        <v>100</v>
      </c>
      <c r="AH137" s="72"/>
      <c r="AI137" s="72"/>
    </row>
    <row r="138" spans="1:36" x14ac:dyDescent="0.3">
      <c r="A138" s="142" t="s">
        <v>961</v>
      </c>
      <c r="B138" s="90">
        <v>45903</v>
      </c>
      <c r="C138" t="str">
        <f>VLOOKUP(D138,'Tīmekļa vietnes'!A:B,2,0)</f>
        <v>Kurzemes plānošanas reģions</v>
      </c>
      <c r="D138" t="s">
        <v>392</v>
      </c>
      <c r="E138" t="s">
        <v>393</v>
      </c>
      <c r="F138" s="79">
        <v>43021</v>
      </c>
      <c r="G138" t="s">
        <v>767</v>
      </c>
      <c r="H138" s="82" t="s">
        <v>542</v>
      </c>
      <c r="I138" s="73">
        <v>100</v>
      </c>
      <c r="J138" s="74" t="s">
        <v>435</v>
      </c>
      <c r="K138" s="74">
        <v>2</v>
      </c>
      <c r="L138" s="74" t="s">
        <v>435</v>
      </c>
      <c r="M138" s="74">
        <v>2</v>
      </c>
      <c r="N138" s="74" t="s">
        <v>435</v>
      </c>
      <c r="O138" s="74">
        <v>2</v>
      </c>
      <c r="P138" s="74" t="s">
        <v>892</v>
      </c>
      <c r="Q138" s="74" t="s">
        <v>438</v>
      </c>
      <c r="R138" s="74" t="s">
        <v>435</v>
      </c>
      <c r="S138" s="74">
        <v>2</v>
      </c>
      <c r="T138" s="74" t="s">
        <v>435</v>
      </c>
      <c r="U138" s="74">
        <v>2</v>
      </c>
      <c r="V138" s="74" t="s">
        <v>435</v>
      </c>
      <c r="W138" s="74">
        <v>2</v>
      </c>
      <c r="X138" s="74" t="s">
        <v>897</v>
      </c>
      <c r="Y138" s="74" t="s">
        <v>438</v>
      </c>
      <c r="Z138" s="74" t="s">
        <v>897</v>
      </c>
      <c r="AA138" s="74" t="s">
        <v>438</v>
      </c>
      <c r="AB138" s="76"/>
      <c r="AC138" s="76"/>
      <c r="AD138" s="5"/>
      <c r="AE138" s="72">
        <v>12</v>
      </c>
      <c r="AF138" s="72">
        <f t="shared" si="5"/>
        <v>12</v>
      </c>
      <c r="AG138" s="91">
        <f t="shared" si="4"/>
        <v>100</v>
      </c>
      <c r="AH138" s="72"/>
      <c r="AI138" s="72"/>
    </row>
    <row r="139" spans="1:36" x14ac:dyDescent="0.3">
      <c r="A139" s="142" t="s">
        <v>961</v>
      </c>
      <c r="B139" s="90">
        <v>45903</v>
      </c>
      <c r="C139" t="str">
        <f>VLOOKUP(D139,'Tīmekļa vietnes'!A:B,2,0)</f>
        <v>Kurzemes plānošanas reģions</v>
      </c>
      <c r="D139" t="s">
        <v>392</v>
      </c>
      <c r="E139" t="s">
        <v>393</v>
      </c>
      <c r="F139" s="79">
        <v>43089</v>
      </c>
      <c r="G139" t="s">
        <v>768</v>
      </c>
      <c r="H139" s="82" t="s">
        <v>543</v>
      </c>
      <c r="I139" s="73">
        <v>100</v>
      </c>
      <c r="J139" s="74" t="s">
        <v>435</v>
      </c>
      <c r="K139" s="74">
        <v>2</v>
      </c>
      <c r="L139" s="74" t="s">
        <v>435</v>
      </c>
      <c r="M139" s="74">
        <v>2</v>
      </c>
      <c r="N139" s="74" t="s">
        <v>435</v>
      </c>
      <c r="O139" s="74">
        <v>2</v>
      </c>
      <c r="P139" s="74" t="s">
        <v>892</v>
      </c>
      <c r="Q139" s="74" t="s">
        <v>438</v>
      </c>
      <c r="R139" s="74" t="s">
        <v>435</v>
      </c>
      <c r="S139" s="74">
        <v>2</v>
      </c>
      <c r="T139" s="74" t="s">
        <v>435</v>
      </c>
      <c r="U139" s="74">
        <v>2</v>
      </c>
      <c r="V139" s="74" t="s">
        <v>435</v>
      </c>
      <c r="W139" s="74">
        <v>2</v>
      </c>
      <c r="X139" s="74" t="s">
        <v>897</v>
      </c>
      <c r="Y139" s="74" t="s">
        <v>438</v>
      </c>
      <c r="Z139" s="74" t="s">
        <v>897</v>
      </c>
      <c r="AA139" s="74" t="s">
        <v>438</v>
      </c>
      <c r="AB139" s="76"/>
      <c r="AC139" s="76"/>
      <c r="AD139" s="5"/>
      <c r="AE139" s="72">
        <v>12</v>
      </c>
      <c r="AF139" s="72">
        <f t="shared" si="5"/>
        <v>12</v>
      </c>
      <c r="AG139" s="91">
        <f t="shared" si="4"/>
        <v>100</v>
      </c>
      <c r="AH139" s="72"/>
      <c r="AI139" s="72"/>
    </row>
    <row r="140" spans="1:36" ht="28.8" x14ac:dyDescent="0.3">
      <c r="A140" s="142" t="s">
        <v>961</v>
      </c>
      <c r="B140" s="90">
        <v>45903</v>
      </c>
      <c r="C140" t="str">
        <f>VLOOKUP(D140,'Tīmekļa vietnes'!A:B,2,0)</f>
        <v>Kurzemes plānošanas reģions</v>
      </c>
      <c r="D140" t="s">
        <v>392</v>
      </c>
      <c r="E140" t="s">
        <v>393</v>
      </c>
      <c r="F140" s="79">
        <v>43195</v>
      </c>
      <c r="G140" t="s">
        <v>769</v>
      </c>
      <c r="H140" s="82" t="s">
        <v>544</v>
      </c>
      <c r="I140" s="73">
        <v>100</v>
      </c>
      <c r="J140" s="74" t="s">
        <v>435</v>
      </c>
      <c r="K140" s="74">
        <v>2</v>
      </c>
      <c r="L140" s="74" t="s">
        <v>435</v>
      </c>
      <c r="M140" s="74">
        <v>2</v>
      </c>
      <c r="N140" s="74" t="s">
        <v>435</v>
      </c>
      <c r="O140" s="74">
        <v>2</v>
      </c>
      <c r="P140" s="74" t="s">
        <v>892</v>
      </c>
      <c r="Q140" s="74" t="s">
        <v>438</v>
      </c>
      <c r="R140" s="74" t="s">
        <v>435</v>
      </c>
      <c r="S140" s="74">
        <v>2</v>
      </c>
      <c r="T140" s="74" t="s">
        <v>435</v>
      </c>
      <c r="U140" s="74">
        <v>2</v>
      </c>
      <c r="V140" s="74" t="s">
        <v>435</v>
      </c>
      <c r="W140" s="74">
        <v>2</v>
      </c>
      <c r="X140" s="74" t="s">
        <v>897</v>
      </c>
      <c r="Y140" s="74" t="s">
        <v>438</v>
      </c>
      <c r="Z140" s="74" t="s">
        <v>897</v>
      </c>
      <c r="AA140" s="74" t="s">
        <v>438</v>
      </c>
      <c r="AB140" s="76"/>
      <c r="AC140" s="76"/>
      <c r="AD140" s="5" t="s">
        <v>987</v>
      </c>
      <c r="AE140" s="72">
        <v>12</v>
      </c>
      <c r="AF140" s="72">
        <f t="shared" si="5"/>
        <v>12</v>
      </c>
      <c r="AG140" s="91">
        <v>66.67</v>
      </c>
      <c r="AH140" s="72"/>
      <c r="AI140" s="72"/>
    </row>
    <row r="141" spans="1:36" ht="28.8" x14ac:dyDescent="0.3">
      <c r="A141" s="142" t="s">
        <v>961</v>
      </c>
      <c r="B141" s="90">
        <v>45903</v>
      </c>
      <c r="C141" t="str">
        <f>VLOOKUP(D141,'Tīmekļa vietnes'!A:B,2,0)</f>
        <v>Kurzemes plānošanas reģions</v>
      </c>
      <c r="D141" t="s">
        <v>392</v>
      </c>
      <c r="E141" t="s">
        <v>393</v>
      </c>
      <c r="F141" s="79">
        <v>44720</v>
      </c>
      <c r="G141" t="s">
        <v>770</v>
      </c>
      <c r="H141" s="82" t="s">
        <v>545</v>
      </c>
      <c r="I141" s="73">
        <v>82.938569999999999</v>
      </c>
      <c r="J141" s="74" t="s">
        <v>435</v>
      </c>
      <c r="K141" s="74">
        <v>2</v>
      </c>
      <c r="L141" s="74" t="s">
        <v>435</v>
      </c>
      <c r="M141" s="74">
        <v>2</v>
      </c>
      <c r="N141" s="74" t="s">
        <v>435</v>
      </c>
      <c r="O141" s="74">
        <v>2</v>
      </c>
      <c r="P141" s="74" t="s">
        <v>435</v>
      </c>
      <c r="Q141" s="74">
        <v>2</v>
      </c>
      <c r="R141" s="74" t="s">
        <v>435</v>
      </c>
      <c r="S141" s="74">
        <v>2</v>
      </c>
      <c r="T141" s="74" t="s">
        <v>435</v>
      </c>
      <c r="U141" s="74">
        <v>2</v>
      </c>
      <c r="V141" s="74" t="s">
        <v>435</v>
      </c>
      <c r="W141" s="74">
        <v>2</v>
      </c>
      <c r="X141" s="74" t="s">
        <v>897</v>
      </c>
      <c r="Y141" s="74" t="s">
        <v>438</v>
      </c>
      <c r="Z141" s="74" t="s">
        <v>897</v>
      </c>
      <c r="AA141" s="74" t="s">
        <v>438</v>
      </c>
      <c r="AB141" s="76"/>
      <c r="AC141" s="76"/>
      <c r="AD141" s="5" t="s">
        <v>987</v>
      </c>
      <c r="AE141" s="72">
        <v>14</v>
      </c>
      <c r="AF141" s="72">
        <f t="shared" si="5"/>
        <v>14</v>
      </c>
      <c r="AG141" s="91">
        <v>71.430000000000007</v>
      </c>
      <c r="AH141" s="72"/>
      <c r="AI141" s="72"/>
    </row>
    <row r="142" spans="1:36" ht="28.8" x14ac:dyDescent="0.3">
      <c r="A142" s="142" t="s">
        <v>961</v>
      </c>
      <c r="B142" s="90">
        <v>45903</v>
      </c>
      <c r="C142" t="str">
        <f>VLOOKUP(D142,'Tīmekļa vietnes'!A:B,2,0)</f>
        <v>Kurzemes plānošanas reģions</v>
      </c>
      <c r="D142" t="s">
        <v>392</v>
      </c>
      <c r="E142" t="s">
        <v>393</v>
      </c>
      <c r="F142" s="79">
        <v>44062</v>
      </c>
      <c r="G142" t="s">
        <v>771</v>
      </c>
      <c r="H142" s="82" t="s">
        <v>546</v>
      </c>
      <c r="I142" s="73">
        <v>100</v>
      </c>
      <c r="J142" s="74" t="s">
        <v>435</v>
      </c>
      <c r="K142" s="74">
        <v>2</v>
      </c>
      <c r="L142" s="74" t="s">
        <v>435</v>
      </c>
      <c r="M142" s="74">
        <v>2</v>
      </c>
      <c r="N142" s="74" t="s">
        <v>435</v>
      </c>
      <c r="O142" s="74">
        <v>2</v>
      </c>
      <c r="P142" s="74" t="s">
        <v>892</v>
      </c>
      <c r="Q142" s="74" t="s">
        <v>438</v>
      </c>
      <c r="R142" s="74" t="s">
        <v>435</v>
      </c>
      <c r="S142" s="74">
        <v>2</v>
      </c>
      <c r="T142" s="74" t="s">
        <v>435</v>
      </c>
      <c r="U142" s="74">
        <v>2</v>
      </c>
      <c r="V142" s="74" t="s">
        <v>435</v>
      </c>
      <c r="W142" s="74">
        <v>2</v>
      </c>
      <c r="X142" s="74" t="s">
        <v>897</v>
      </c>
      <c r="Y142" s="74" t="s">
        <v>438</v>
      </c>
      <c r="Z142" s="74" t="s">
        <v>897</v>
      </c>
      <c r="AA142" s="74" t="s">
        <v>438</v>
      </c>
      <c r="AB142" s="76"/>
      <c r="AC142" s="76"/>
      <c r="AD142" s="5"/>
      <c r="AE142" s="72">
        <v>12</v>
      </c>
      <c r="AF142" s="72">
        <f t="shared" si="5"/>
        <v>12</v>
      </c>
      <c r="AG142" s="91">
        <f t="shared" si="4"/>
        <v>100</v>
      </c>
      <c r="AH142" s="72"/>
      <c r="AI142" s="72"/>
    </row>
    <row r="143" spans="1:36" ht="28.8" x14ac:dyDescent="0.3">
      <c r="A143" s="142" t="s">
        <v>961</v>
      </c>
      <c r="B143" s="90">
        <v>45903</v>
      </c>
      <c r="C143" t="str">
        <f>VLOOKUP(D143,'Tīmekļa vietnes'!A:B,2,0)</f>
        <v>Kurzemes plānošanas reģions</v>
      </c>
      <c r="D143" t="s">
        <v>392</v>
      </c>
      <c r="E143" t="s">
        <v>393</v>
      </c>
      <c r="F143" s="79">
        <v>44424</v>
      </c>
      <c r="G143" t="s">
        <v>701</v>
      </c>
      <c r="H143" s="82" t="s">
        <v>9</v>
      </c>
      <c r="I143" s="73">
        <v>85.594719999999995</v>
      </c>
      <c r="J143" s="74" t="s">
        <v>435</v>
      </c>
      <c r="K143" s="74">
        <v>2</v>
      </c>
      <c r="L143" s="74" t="s">
        <v>435</v>
      </c>
      <c r="M143" s="74">
        <v>2</v>
      </c>
      <c r="N143" s="74" t="s">
        <v>435</v>
      </c>
      <c r="O143" s="74">
        <v>2</v>
      </c>
      <c r="P143" s="74" t="s">
        <v>892</v>
      </c>
      <c r="Q143" s="74" t="s">
        <v>438</v>
      </c>
      <c r="R143" s="74" t="s">
        <v>435</v>
      </c>
      <c r="S143" s="74">
        <v>2</v>
      </c>
      <c r="T143" s="74" t="s">
        <v>435</v>
      </c>
      <c r="U143" s="74">
        <v>2</v>
      </c>
      <c r="V143" s="74" t="s">
        <v>435</v>
      </c>
      <c r="W143" s="74">
        <v>2</v>
      </c>
      <c r="X143" s="74" t="s">
        <v>897</v>
      </c>
      <c r="Y143" s="74" t="s">
        <v>438</v>
      </c>
      <c r="Z143" s="74" t="s">
        <v>897</v>
      </c>
      <c r="AA143" s="74" t="s">
        <v>438</v>
      </c>
      <c r="AB143" s="76"/>
      <c r="AC143" s="76"/>
      <c r="AD143" s="5"/>
      <c r="AE143" s="72">
        <v>12</v>
      </c>
      <c r="AF143" s="72">
        <f t="shared" si="5"/>
        <v>12</v>
      </c>
      <c r="AG143" s="91">
        <f t="shared" si="4"/>
        <v>100</v>
      </c>
      <c r="AH143" s="72"/>
      <c r="AI143" s="72"/>
    </row>
    <row r="144" spans="1:36" x14ac:dyDescent="0.3">
      <c r="A144" s="142" t="s">
        <v>961</v>
      </c>
      <c r="B144" s="90">
        <v>45903</v>
      </c>
      <c r="C144" t="str">
        <f>VLOOKUP(D144,'Tīmekļa vietnes'!A:B,2,0)</f>
        <v>Kurzemes plānošanas reģions</v>
      </c>
      <c r="D144" t="s">
        <v>392</v>
      </c>
      <c r="E144" t="s">
        <v>393</v>
      </c>
      <c r="F144" s="79">
        <v>44456</v>
      </c>
      <c r="G144" t="s">
        <v>705</v>
      </c>
      <c r="H144" s="82" t="s">
        <v>10</v>
      </c>
      <c r="I144" s="73">
        <v>65.852919999999997</v>
      </c>
      <c r="J144" s="74" t="s">
        <v>435</v>
      </c>
      <c r="K144" s="74">
        <v>2</v>
      </c>
      <c r="L144" s="74" t="s">
        <v>435</v>
      </c>
      <c r="M144" s="74">
        <v>2</v>
      </c>
      <c r="N144" s="74" t="s">
        <v>435</v>
      </c>
      <c r="O144" s="74">
        <v>2</v>
      </c>
      <c r="P144" s="74" t="s">
        <v>892</v>
      </c>
      <c r="Q144" s="74" t="s">
        <v>438</v>
      </c>
      <c r="R144" s="74" t="s">
        <v>435</v>
      </c>
      <c r="S144" s="74">
        <v>2</v>
      </c>
      <c r="T144" s="74" t="s">
        <v>435</v>
      </c>
      <c r="U144" s="74">
        <v>2</v>
      </c>
      <c r="V144" s="74" t="s">
        <v>435</v>
      </c>
      <c r="W144" s="74">
        <v>2</v>
      </c>
      <c r="X144" s="74" t="s">
        <v>897</v>
      </c>
      <c r="Y144" s="74" t="s">
        <v>438</v>
      </c>
      <c r="Z144" s="74" t="s">
        <v>897</v>
      </c>
      <c r="AA144" s="74" t="s">
        <v>438</v>
      </c>
      <c r="AB144" s="76"/>
      <c r="AC144" s="76"/>
      <c r="AD144" s="5"/>
      <c r="AE144" s="72">
        <v>12</v>
      </c>
      <c r="AF144" s="72">
        <f t="shared" si="5"/>
        <v>12</v>
      </c>
      <c r="AG144" s="91">
        <f t="shared" si="4"/>
        <v>100</v>
      </c>
      <c r="AH144" s="72"/>
      <c r="AI144" s="72"/>
    </row>
    <row r="145" spans="1:36" ht="28.8" x14ac:dyDescent="0.3">
      <c r="A145" s="142" t="s">
        <v>961</v>
      </c>
      <c r="B145" s="90">
        <v>45903</v>
      </c>
      <c r="C145" t="str">
        <f>VLOOKUP(D145,'Tīmekļa vietnes'!A:B,2,0)</f>
        <v>Kurzemes plānošanas reģions</v>
      </c>
      <c r="D145" t="s">
        <v>392</v>
      </c>
      <c r="E145" t="s">
        <v>393</v>
      </c>
      <c r="F145" s="79">
        <v>44662</v>
      </c>
      <c r="G145" t="s">
        <v>772</v>
      </c>
      <c r="H145" s="82" t="s">
        <v>547</v>
      </c>
      <c r="I145" s="73">
        <v>100</v>
      </c>
      <c r="J145" s="74" t="s">
        <v>435</v>
      </c>
      <c r="K145" s="74">
        <v>2</v>
      </c>
      <c r="L145" s="74" t="s">
        <v>435</v>
      </c>
      <c r="M145" s="74">
        <v>2</v>
      </c>
      <c r="N145" s="74" t="s">
        <v>435</v>
      </c>
      <c r="O145" s="74">
        <v>2</v>
      </c>
      <c r="P145" s="74" t="s">
        <v>892</v>
      </c>
      <c r="Q145" s="74" t="s">
        <v>438</v>
      </c>
      <c r="R145" s="74" t="s">
        <v>435</v>
      </c>
      <c r="S145" s="74">
        <v>2</v>
      </c>
      <c r="T145" s="74" t="s">
        <v>435</v>
      </c>
      <c r="U145" s="74">
        <v>2</v>
      </c>
      <c r="V145" s="74" t="s">
        <v>435</v>
      </c>
      <c r="W145" s="74">
        <v>2</v>
      </c>
      <c r="X145" s="74" t="s">
        <v>897</v>
      </c>
      <c r="Y145" s="74" t="s">
        <v>438</v>
      </c>
      <c r="Z145" s="74" t="s">
        <v>897</v>
      </c>
      <c r="AA145" s="74" t="s">
        <v>438</v>
      </c>
      <c r="AB145" s="76"/>
      <c r="AC145" s="76"/>
      <c r="AD145" s="5"/>
      <c r="AE145" s="72">
        <v>12</v>
      </c>
      <c r="AF145" s="72">
        <f t="shared" si="5"/>
        <v>12</v>
      </c>
      <c r="AG145" s="91">
        <f t="shared" si="4"/>
        <v>100</v>
      </c>
      <c r="AH145" s="72"/>
      <c r="AI145" s="72"/>
    </row>
    <row r="146" spans="1:36" x14ac:dyDescent="0.3">
      <c r="A146" s="142" t="s">
        <v>961</v>
      </c>
      <c r="B146" s="90">
        <v>45903</v>
      </c>
      <c r="C146" t="str">
        <f>VLOOKUP(D146,'Tīmekļa vietnes'!A:B,2,0)</f>
        <v>Kurzemes plānošanas reģions</v>
      </c>
      <c r="D146" t="s">
        <v>392</v>
      </c>
      <c r="E146" t="s">
        <v>393</v>
      </c>
      <c r="F146" s="79">
        <v>44711</v>
      </c>
      <c r="G146" t="s">
        <v>773</v>
      </c>
      <c r="H146" s="82" t="s">
        <v>548</v>
      </c>
      <c r="I146" s="73">
        <v>100</v>
      </c>
      <c r="J146" s="74" t="s">
        <v>435</v>
      </c>
      <c r="K146" s="74">
        <v>2</v>
      </c>
      <c r="L146" s="74" t="s">
        <v>435</v>
      </c>
      <c r="M146" s="74">
        <v>2</v>
      </c>
      <c r="N146" s="74" t="s">
        <v>435</v>
      </c>
      <c r="O146" s="74">
        <v>2</v>
      </c>
      <c r="P146" s="74" t="s">
        <v>892</v>
      </c>
      <c r="Q146" s="74" t="s">
        <v>438</v>
      </c>
      <c r="R146" s="74" t="s">
        <v>435</v>
      </c>
      <c r="S146" s="74">
        <v>2</v>
      </c>
      <c r="T146" s="74" t="s">
        <v>435</v>
      </c>
      <c r="U146" s="74">
        <v>2</v>
      </c>
      <c r="V146" s="74" t="s">
        <v>435</v>
      </c>
      <c r="W146" s="74">
        <v>2</v>
      </c>
      <c r="X146" s="74" t="s">
        <v>897</v>
      </c>
      <c r="Y146" s="74" t="s">
        <v>438</v>
      </c>
      <c r="Z146" s="74" t="s">
        <v>897</v>
      </c>
      <c r="AA146" s="74" t="s">
        <v>438</v>
      </c>
      <c r="AB146" s="76"/>
      <c r="AC146" s="76"/>
      <c r="AD146" s="5"/>
      <c r="AE146" s="72">
        <v>12</v>
      </c>
      <c r="AF146" s="72">
        <f t="shared" si="5"/>
        <v>12</v>
      </c>
      <c r="AG146" s="91">
        <f t="shared" si="4"/>
        <v>100</v>
      </c>
      <c r="AH146" s="72"/>
      <c r="AI146" s="72"/>
    </row>
    <row r="147" spans="1:36" ht="28.8" x14ac:dyDescent="0.3">
      <c r="A147" s="142" t="s">
        <v>961</v>
      </c>
      <c r="B147" s="90">
        <v>45903</v>
      </c>
      <c r="C147" t="str">
        <f>VLOOKUP(D147,'Tīmekļa vietnes'!A:B,2,0)</f>
        <v>Kurzemes plānošanas reģions</v>
      </c>
      <c r="D147" t="s">
        <v>392</v>
      </c>
      <c r="E147" t="s">
        <v>393</v>
      </c>
      <c r="F147" s="79">
        <v>45153</v>
      </c>
      <c r="G147" t="s">
        <v>774</v>
      </c>
      <c r="H147" s="82" t="s">
        <v>549</v>
      </c>
      <c r="I147" s="73">
        <v>100</v>
      </c>
      <c r="J147" s="74" t="s">
        <v>435</v>
      </c>
      <c r="K147" s="74">
        <v>2</v>
      </c>
      <c r="L147" s="74" t="s">
        <v>435</v>
      </c>
      <c r="M147" s="74">
        <v>2</v>
      </c>
      <c r="N147" s="74" t="s">
        <v>435</v>
      </c>
      <c r="O147" s="74">
        <v>2</v>
      </c>
      <c r="P147" s="74" t="s">
        <v>892</v>
      </c>
      <c r="Q147" s="74" t="s">
        <v>438</v>
      </c>
      <c r="R147" s="74" t="s">
        <v>435</v>
      </c>
      <c r="S147" s="74">
        <v>2</v>
      </c>
      <c r="T147" s="74" t="s">
        <v>435</v>
      </c>
      <c r="U147" s="74">
        <v>2</v>
      </c>
      <c r="V147" s="74" t="s">
        <v>435</v>
      </c>
      <c r="W147" s="74">
        <v>2</v>
      </c>
      <c r="X147" s="74" t="s">
        <v>897</v>
      </c>
      <c r="Y147" s="74" t="s">
        <v>438</v>
      </c>
      <c r="Z147" s="74" t="s">
        <v>897</v>
      </c>
      <c r="AA147" s="74" t="s">
        <v>438</v>
      </c>
      <c r="AB147" s="76"/>
      <c r="AC147" s="76"/>
      <c r="AD147" s="5"/>
      <c r="AE147" s="72">
        <v>12</v>
      </c>
      <c r="AF147" s="72">
        <f t="shared" si="5"/>
        <v>12</v>
      </c>
      <c r="AG147" s="91">
        <f t="shared" si="4"/>
        <v>100</v>
      </c>
      <c r="AH147" s="72"/>
      <c r="AI147" s="72"/>
    </row>
    <row r="148" spans="1:36" ht="61.2" customHeight="1" x14ac:dyDescent="0.3">
      <c r="A148" s="142" t="s">
        <v>961</v>
      </c>
      <c r="B148" s="90">
        <v>45903</v>
      </c>
      <c r="C148" t="str">
        <f>VLOOKUP(D148,'Tīmekļa vietnes'!A:B,2,0)</f>
        <v>Kurzemes plānošanas reģions</v>
      </c>
      <c r="D148" t="s">
        <v>392</v>
      </c>
      <c r="E148" t="s">
        <v>393</v>
      </c>
      <c r="F148" s="79">
        <v>45187</v>
      </c>
      <c r="G148" t="s">
        <v>775</v>
      </c>
      <c r="H148" s="82" t="s">
        <v>166</v>
      </c>
      <c r="I148" s="73">
        <v>39</v>
      </c>
      <c r="J148" s="74" t="s">
        <v>435</v>
      </c>
      <c r="K148" s="74">
        <v>2</v>
      </c>
      <c r="L148" s="74" t="s">
        <v>435</v>
      </c>
      <c r="M148" s="74">
        <v>2</v>
      </c>
      <c r="N148" s="74" t="s">
        <v>435</v>
      </c>
      <c r="O148" s="74">
        <v>2</v>
      </c>
      <c r="P148" s="74" t="s">
        <v>892</v>
      </c>
      <c r="Q148" s="74" t="s">
        <v>438</v>
      </c>
      <c r="R148" s="74" t="s">
        <v>435</v>
      </c>
      <c r="S148" s="74">
        <v>2</v>
      </c>
      <c r="T148" s="74" t="s">
        <v>435</v>
      </c>
      <c r="U148" s="74">
        <v>2</v>
      </c>
      <c r="V148" s="74" t="s">
        <v>435</v>
      </c>
      <c r="W148" s="74">
        <v>2</v>
      </c>
      <c r="X148" s="74" t="s">
        <v>896</v>
      </c>
      <c r="Y148" s="74">
        <v>1</v>
      </c>
      <c r="Z148" s="74" t="s">
        <v>897</v>
      </c>
      <c r="AA148" s="74" t="s">
        <v>438</v>
      </c>
      <c r="AB148" s="76"/>
      <c r="AC148" s="76"/>
      <c r="AD148" s="5" t="s">
        <v>988</v>
      </c>
      <c r="AE148" s="72">
        <v>13</v>
      </c>
      <c r="AF148" s="72">
        <f t="shared" si="5"/>
        <v>13</v>
      </c>
      <c r="AG148" s="91">
        <v>69.23</v>
      </c>
      <c r="AH148" s="72"/>
      <c r="AI148" s="72"/>
    </row>
    <row r="149" spans="1:36" x14ac:dyDescent="0.3">
      <c r="A149" s="142" t="s">
        <v>961</v>
      </c>
      <c r="B149" s="90">
        <v>45903</v>
      </c>
      <c r="C149" t="str">
        <f>VLOOKUP(D149,'Tīmekļa vietnes'!A:B,2,0)</f>
        <v>Kurzemes plānošanas reģions</v>
      </c>
      <c r="D149" t="s">
        <v>392</v>
      </c>
      <c r="E149" t="s">
        <v>393</v>
      </c>
      <c r="F149" s="79">
        <v>45247</v>
      </c>
      <c r="G149" t="s">
        <v>776</v>
      </c>
      <c r="H149" s="82" t="s">
        <v>550</v>
      </c>
      <c r="I149" s="73">
        <v>100</v>
      </c>
      <c r="J149" s="74" t="s">
        <v>435</v>
      </c>
      <c r="K149" s="74">
        <v>2</v>
      </c>
      <c r="L149" s="74" t="s">
        <v>435</v>
      </c>
      <c r="M149" s="74">
        <v>2</v>
      </c>
      <c r="N149" s="74" t="s">
        <v>435</v>
      </c>
      <c r="O149" s="74">
        <v>2</v>
      </c>
      <c r="P149" s="74" t="s">
        <v>892</v>
      </c>
      <c r="Q149" s="74" t="s">
        <v>438</v>
      </c>
      <c r="R149" s="74" t="s">
        <v>435</v>
      </c>
      <c r="S149" s="74">
        <v>2</v>
      </c>
      <c r="T149" s="74" t="s">
        <v>435</v>
      </c>
      <c r="U149" s="74">
        <v>2</v>
      </c>
      <c r="V149" s="74" t="s">
        <v>435</v>
      </c>
      <c r="W149" s="74">
        <v>2</v>
      </c>
      <c r="X149" s="74" t="s">
        <v>897</v>
      </c>
      <c r="Y149" s="74" t="s">
        <v>438</v>
      </c>
      <c r="Z149" s="74" t="s">
        <v>897</v>
      </c>
      <c r="AA149" s="74" t="s">
        <v>438</v>
      </c>
      <c r="AB149" s="76"/>
      <c r="AC149" s="76"/>
      <c r="AD149" s="5"/>
      <c r="AE149" s="72">
        <v>12</v>
      </c>
      <c r="AF149" s="72">
        <f t="shared" si="5"/>
        <v>12</v>
      </c>
      <c r="AG149" s="91">
        <f t="shared" si="4"/>
        <v>100</v>
      </c>
      <c r="AH149" s="72"/>
      <c r="AI149" s="72"/>
    </row>
    <row r="150" spans="1:36" x14ac:dyDescent="0.3">
      <c r="A150" s="142" t="s">
        <v>961</v>
      </c>
      <c r="B150" s="90">
        <v>45903</v>
      </c>
      <c r="C150" t="str">
        <f>VLOOKUP(D150,'Tīmekļa vietnes'!A:B,2,0)</f>
        <v>Kurzemes plānošanas reģions</v>
      </c>
      <c r="D150" t="s">
        <v>392</v>
      </c>
      <c r="E150" t="s">
        <v>393</v>
      </c>
      <c r="F150" s="79">
        <v>45448</v>
      </c>
      <c r="G150" t="s">
        <v>1054</v>
      </c>
      <c r="H150" s="82" t="s">
        <v>1055</v>
      </c>
      <c r="I150" s="73">
        <v>34.847900000000003</v>
      </c>
      <c r="J150" s="74" t="s">
        <v>435</v>
      </c>
      <c r="K150" s="74">
        <v>2</v>
      </c>
      <c r="L150" s="74" t="s">
        <v>435</v>
      </c>
      <c r="M150" s="74">
        <v>2</v>
      </c>
      <c r="N150" s="74" t="s">
        <v>435</v>
      </c>
      <c r="O150" s="74">
        <v>2</v>
      </c>
      <c r="P150" s="74" t="s">
        <v>892</v>
      </c>
      <c r="Q150" s="74" t="s">
        <v>438</v>
      </c>
      <c r="R150" s="74" t="s">
        <v>435</v>
      </c>
      <c r="S150" s="74">
        <v>2</v>
      </c>
      <c r="T150" s="74" t="s">
        <v>435</v>
      </c>
      <c r="U150" s="74">
        <v>2</v>
      </c>
      <c r="V150" s="74" t="s">
        <v>435</v>
      </c>
      <c r="W150" s="74">
        <v>2</v>
      </c>
      <c r="X150" s="74" t="s">
        <v>896</v>
      </c>
      <c r="Y150" s="74">
        <v>1</v>
      </c>
      <c r="Z150" s="74" t="s">
        <v>897</v>
      </c>
      <c r="AA150" s="74" t="s">
        <v>438</v>
      </c>
      <c r="AB150" s="76"/>
      <c r="AC150" s="76"/>
      <c r="AD150" s="5" t="s">
        <v>1056</v>
      </c>
      <c r="AE150" s="72">
        <v>13</v>
      </c>
      <c r="AF150" s="72">
        <f t="shared" ref="AF150" si="6">SUM(K150,M150,O150,Q150,S150,U150,W150,Y150,AA150)</f>
        <v>13</v>
      </c>
      <c r="AG150" s="91">
        <f t="shared" ref="AG150" si="7">ROUND(AF150/AE150*100,2)</f>
        <v>100</v>
      </c>
      <c r="AH150" s="72"/>
      <c r="AI150" s="72"/>
    </row>
    <row r="151" spans="1:36" ht="28.8" x14ac:dyDescent="0.3">
      <c r="A151" s="142" t="s">
        <v>961</v>
      </c>
      <c r="B151" s="90">
        <v>45903</v>
      </c>
      <c r="C151" t="str">
        <f>VLOOKUP(D151,'Tīmekļa vietnes'!A:B,2,0)</f>
        <v>Kurzemes plānošanas reģions</v>
      </c>
      <c r="D151" t="s">
        <v>392</v>
      </c>
      <c r="E151" t="s">
        <v>393</v>
      </c>
      <c r="F151" s="79">
        <v>45236</v>
      </c>
      <c r="G151" t="s">
        <v>777</v>
      </c>
      <c r="H151" s="82" t="s">
        <v>551</v>
      </c>
      <c r="I151" s="73">
        <v>99.748509999999996</v>
      </c>
      <c r="J151" s="74" t="s">
        <v>435</v>
      </c>
      <c r="K151" s="74">
        <v>2</v>
      </c>
      <c r="L151" s="74" t="s">
        <v>435</v>
      </c>
      <c r="M151" s="74">
        <v>2</v>
      </c>
      <c r="N151" s="74" t="s">
        <v>435</v>
      </c>
      <c r="O151" s="74">
        <v>2</v>
      </c>
      <c r="P151" s="74" t="s">
        <v>892</v>
      </c>
      <c r="Q151" s="74" t="s">
        <v>438</v>
      </c>
      <c r="R151" s="74" t="s">
        <v>435</v>
      </c>
      <c r="S151" s="74">
        <v>2</v>
      </c>
      <c r="T151" s="74" t="s">
        <v>435</v>
      </c>
      <c r="U151" s="74">
        <v>2</v>
      </c>
      <c r="V151" s="74" t="s">
        <v>435</v>
      </c>
      <c r="W151" s="74">
        <v>2</v>
      </c>
      <c r="X151" s="74" t="s">
        <v>897</v>
      </c>
      <c r="Y151" s="74" t="s">
        <v>438</v>
      </c>
      <c r="Z151" s="74" t="s">
        <v>897</v>
      </c>
      <c r="AA151" s="74" t="s">
        <v>438</v>
      </c>
      <c r="AB151" s="76"/>
      <c r="AC151" s="76"/>
      <c r="AD151" s="5"/>
      <c r="AE151" s="72">
        <v>12</v>
      </c>
      <c r="AF151" s="72">
        <f t="shared" si="5"/>
        <v>12</v>
      </c>
      <c r="AG151" s="91">
        <f t="shared" si="4"/>
        <v>100</v>
      </c>
      <c r="AH151" s="72"/>
      <c r="AI151" s="72"/>
    </row>
    <row r="152" spans="1:36" ht="28.8" x14ac:dyDescent="0.3">
      <c r="A152" s="142" t="s">
        <v>961</v>
      </c>
      <c r="B152" s="90">
        <v>45903</v>
      </c>
      <c r="C152" t="str">
        <f>VLOOKUP(D152,'Tīmekļa vietnes'!A:B,2,0)</f>
        <v>Kurzemes plānošanas reģions</v>
      </c>
      <c r="D152" t="s">
        <v>392</v>
      </c>
      <c r="E152" t="s">
        <v>393</v>
      </c>
      <c r="F152" s="79">
        <v>45364</v>
      </c>
      <c r="G152" t="s">
        <v>778</v>
      </c>
      <c r="H152" s="82" t="s">
        <v>552</v>
      </c>
      <c r="I152" s="73">
        <v>100</v>
      </c>
      <c r="J152" s="74" t="s">
        <v>435</v>
      </c>
      <c r="K152" s="74">
        <v>2</v>
      </c>
      <c r="L152" s="74" t="s">
        <v>435</v>
      </c>
      <c r="M152" s="74">
        <v>2</v>
      </c>
      <c r="N152" s="74" t="s">
        <v>435</v>
      </c>
      <c r="O152" s="74">
        <v>2</v>
      </c>
      <c r="P152" s="74" t="s">
        <v>892</v>
      </c>
      <c r="Q152" s="74" t="s">
        <v>438</v>
      </c>
      <c r="R152" s="74" t="s">
        <v>435</v>
      </c>
      <c r="S152" s="74">
        <v>2</v>
      </c>
      <c r="T152" s="74" t="s">
        <v>435</v>
      </c>
      <c r="U152" s="74">
        <v>2</v>
      </c>
      <c r="V152" s="74" t="s">
        <v>435</v>
      </c>
      <c r="W152" s="74">
        <v>2</v>
      </c>
      <c r="X152" s="74" t="s">
        <v>897</v>
      </c>
      <c r="Y152" s="74" t="s">
        <v>438</v>
      </c>
      <c r="Z152" s="74" t="s">
        <v>897</v>
      </c>
      <c r="AA152" s="74" t="s">
        <v>438</v>
      </c>
      <c r="AB152" s="76"/>
      <c r="AC152" s="76"/>
      <c r="AD152" s="5"/>
      <c r="AE152" s="72">
        <v>12</v>
      </c>
      <c r="AF152" s="72">
        <f t="shared" si="5"/>
        <v>12</v>
      </c>
      <c r="AG152" s="91">
        <f t="shared" si="4"/>
        <v>100</v>
      </c>
      <c r="AH152" s="72"/>
      <c r="AI152" s="72"/>
    </row>
    <row r="153" spans="1:36" ht="28.8" x14ac:dyDescent="0.3">
      <c r="A153" s="81" t="s">
        <v>936</v>
      </c>
      <c r="B153" s="90">
        <v>45895</v>
      </c>
      <c r="C153" t="str">
        <f>VLOOKUP(D153,'Tīmekļa vietnes'!A:B,2,0)</f>
        <v>Vidzemes plānošanas reģions</v>
      </c>
      <c r="D153" t="s">
        <v>394</v>
      </c>
      <c r="E153" t="s">
        <v>57</v>
      </c>
      <c r="F153" s="79">
        <v>45043</v>
      </c>
      <c r="G153" t="s">
        <v>780</v>
      </c>
      <c r="H153" s="82" t="s">
        <v>553</v>
      </c>
      <c r="I153" s="73">
        <v>100</v>
      </c>
      <c r="J153" s="74" t="s">
        <v>435</v>
      </c>
      <c r="K153" s="74">
        <v>2</v>
      </c>
      <c r="L153" s="74" t="s">
        <v>435</v>
      </c>
      <c r="M153" s="74">
        <v>2</v>
      </c>
      <c r="N153" s="74" t="s">
        <v>435</v>
      </c>
      <c r="O153" s="74">
        <v>2</v>
      </c>
      <c r="P153" s="74" t="s">
        <v>892</v>
      </c>
      <c r="Q153" s="74" t="s">
        <v>438</v>
      </c>
      <c r="R153" s="74" t="s">
        <v>435</v>
      </c>
      <c r="S153" s="74">
        <v>2</v>
      </c>
      <c r="T153" s="74" t="s">
        <v>435</v>
      </c>
      <c r="U153" s="74">
        <v>2</v>
      </c>
      <c r="V153" s="74" t="s">
        <v>436</v>
      </c>
      <c r="W153" s="74">
        <v>0</v>
      </c>
      <c r="X153" s="74" t="s">
        <v>896</v>
      </c>
      <c r="Y153" s="74">
        <v>1</v>
      </c>
      <c r="Z153" s="74" t="s">
        <v>897</v>
      </c>
      <c r="AA153" s="74" t="s">
        <v>438</v>
      </c>
      <c r="AB153" s="75" t="s">
        <v>977</v>
      </c>
      <c r="AC153" s="76"/>
      <c r="AD153" s="40"/>
      <c r="AE153" s="72">
        <v>13</v>
      </c>
      <c r="AF153" s="72">
        <f t="shared" si="5"/>
        <v>11</v>
      </c>
      <c r="AG153" s="91">
        <f t="shared" si="4"/>
        <v>84.62</v>
      </c>
      <c r="AH153" s="73">
        <v>88.461538461538453</v>
      </c>
      <c r="AI153" s="73">
        <v>41.044776119402989</v>
      </c>
      <c r="AJ153" s="29">
        <v>40.298507462686565</v>
      </c>
    </row>
    <row r="154" spans="1:36" x14ac:dyDescent="0.3">
      <c r="A154" s="142" t="s">
        <v>936</v>
      </c>
      <c r="B154" s="90">
        <v>45895</v>
      </c>
      <c r="C154" t="str">
        <f>VLOOKUP(D154,'Tīmekļa vietnes'!A:B,2,0)</f>
        <v>Vidzemes plānošanas reģions</v>
      </c>
      <c r="D154" t="s">
        <v>394</v>
      </c>
      <c r="E154" t="s">
        <v>57</v>
      </c>
      <c r="F154" s="79">
        <v>41729</v>
      </c>
      <c r="G154" t="s">
        <v>781</v>
      </c>
      <c r="H154" s="82" t="s">
        <v>554</v>
      </c>
      <c r="I154" s="73">
        <v>100</v>
      </c>
      <c r="J154" s="74" t="s">
        <v>435</v>
      </c>
      <c r="K154" s="74">
        <v>2</v>
      </c>
      <c r="L154" s="74" t="s">
        <v>435</v>
      </c>
      <c r="M154" s="74">
        <v>2</v>
      </c>
      <c r="N154" s="74" t="s">
        <v>435</v>
      </c>
      <c r="O154" s="74">
        <v>2</v>
      </c>
      <c r="P154" s="74" t="s">
        <v>892</v>
      </c>
      <c r="Q154" s="74" t="s">
        <v>438</v>
      </c>
      <c r="R154" s="74" t="s">
        <v>435</v>
      </c>
      <c r="S154" s="74">
        <v>2</v>
      </c>
      <c r="T154" s="74" t="s">
        <v>435</v>
      </c>
      <c r="U154" s="74">
        <v>2</v>
      </c>
      <c r="V154" s="74" t="s">
        <v>436</v>
      </c>
      <c r="W154" s="74">
        <v>0</v>
      </c>
      <c r="X154" s="74" t="s">
        <v>896</v>
      </c>
      <c r="Y154" s="74">
        <v>1</v>
      </c>
      <c r="Z154" s="74" t="s">
        <v>897</v>
      </c>
      <c r="AA154" s="74" t="s">
        <v>438</v>
      </c>
      <c r="AB154" s="76"/>
      <c r="AC154" s="76"/>
      <c r="AD154" s="40"/>
      <c r="AE154" s="72">
        <v>13</v>
      </c>
      <c r="AF154" s="72">
        <f t="shared" si="5"/>
        <v>11</v>
      </c>
      <c r="AG154" s="91">
        <f t="shared" si="4"/>
        <v>84.62</v>
      </c>
      <c r="AH154" s="72"/>
      <c r="AI154" s="72"/>
    </row>
    <row r="155" spans="1:36" x14ac:dyDescent="0.3">
      <c r="A155" s="142" t="s">
        <v>936</v>
      </c>
      <c r="B155" s="90">
        <v>45895</v>
      </c>
      <c r="C155" t="str">
        <f>VLOOKUP(D155,'Tīmekļa vietnes'!A:B,2,0)</f>
        <v>Vidzemes plānošanas reģions</v>
      </c>
      <c r="D155" t="s">
        <v>394</v>
      </c>
      <c r="E155" t="s">
        <v>57</v>
      </c>
      <c r="F155" s="79">
        <v>44386</v>
      </c>
      <c r="G155" t="s">
        <v>670</v>
      </c>
      <c r="H155" s="82" t="s">
        <v>5</v>
      </c>
      <c r="I155" s="102">
        <v>6.55</v>
      </c>
      <c r="J155" s="74" t="s">
        <v>435</v>
      </c>
      <c r="K155" s="74">
        <v>2</v>
      </c>
      <c r="L155" s="74" t="s">
        <v>435</v>
      </c>
      <c r="M155" s="74">
        <v>2</v>
      </c>
      <c r="N155" s="74" t="s">
        <v>435</v>
      </c>
      <c r="O155" s="74">
        <v>2</v>
      </c>
      <c r="P155" s="74" t="s">
        <v>892</v>
      </c>
      <c r="Q155" s="74" t="s">
        <v>438</v>
      </c>
      <c r="R155" s="74" t="s">
        <v>435</v>
      </c>
      <c r="S155" s="74">
        <v>2</v>
      </c>
      <c r="T155" s="74" t="s">
        <v>435</v>
      </c>
      <c r="U155" s="74">
        <v>2</v>
      </c>
      <c r="V155" s="74" t="s">
        <v>435</v>
      </c>
      <c r="W155" s="74">
        <v>2</v>
      </c>
      <c r="X155" s="74" t="s">
        <v>896</v>
      </c>
      <c r="Y155" s="74">
        <v>1</v>
      </c>
      <c r="Z155" s="74" t="s">
        <v>897</v>
      </c>
      <c r="AA155" s="74" t="s">
        <v>438</v>
      </c>
      <c r="AB155" s="76"/>
      <c r="AC155" s="76"/>
      <c r="AD155" s="40"/>
      <c r="AE155" s="72">
        <v>13</v>
      </c>
      <c r="AF155" s="72">
        <f t="shared" si="5"/>
        <v>13</v>
      </c>
      <c r="AG155" s="91">
        <f t="shared" si="4"/>
        <v>100</v>
      </c>
      <c r="AH155" s="72"/>
      <c r="AI155" s="72"/>
    </row>
    <row r="156" spans="1:36" ht="28.8" x14ac:dyDescent="0.3">
      <c r="A156" s="142" t="s">
        <v>936</v>
      </c>
      <c r="B156" s="90">
        <v>45895</v>
      </c>
      <c r="C156" t="str">
        <f>VLOOKUP(D156,'Tīmekļa vietnes'!A:B,2,0)</f>
        <v>Vidzemes plānošanas reģions</v>
      </c>
      <c r="D156" t="s">
        <v>394</v>
      </c>
      <c r="E156" t="s">
        <v>57</v>
      </c>
      <c r="F156" s="79">
        <v>44418</v>
      </c>
      <c r="G156" t="s">
        <v>782</v>
      </c>
      <c r="H156" s="82" t="s">
        <v>555</v>
      </c>
      <c r="I156" s="73">
        <v>100</v>
      </c>
      <c r="J156" s="74" t="s">
        <v>435</v>
      </c>
      <c r="K156" s="74">
        <v>2</v>
      </c>
      <c r="L156" s="74" t="s">
        <v>435</v>
      </c>
      <c r="M156" s="74">
        <v>2</v>
      </c>
      <c r="N156" s="74" t="s">
        <v>435</v>
      </c>
      <c r="O156" s="74">
        <v>2</v>
      </c>
      <c r="P156" s="74" t="s">
        <v>892</v>
      </c>
      <c r="Q156" s="74" t="s">
        <v>438</v>
      </c>
      <c r="R156" s="74" t="s">
        <v>435</v>
      </c>
      <c r="S156" s="74">
        <v>2</v>
      </c>
      <c r="T156" s="74" t="s">
        <v>435</v>
      </c>
      <c r="U156" s="74">
        <v>2</v>
      </c>
      <c r="V156" s="74" t="s">
        <v>436</v>
      </c>
      <c r="W156" s="74">
        <v>0</v>
      </c>
      <c r="X156" s="74" t="s">
        <v>896</v>
      </c>
      <c r="Y156" s="74">
        <v>1</v>
      </c>
      <c r="Z156" s="74" t="s">
        <v>897</v>
      </c>
      <c r="AA156" s="74" t="s">
        <v>438</v>
      </c>
      <c r="AB156" s="76"/>
      <c r="AC156" s="76"/>
      <c r="AD156" s="40"/>
      <c r="AE156" s="72">
        <v>13</v>
      </c>
      <c r="AF156" s="72">
        <f t="shared" si="5"/>
        <v>11</v>
      </c>
      <c r="AG156" s="91">
        <f t="shared" si="4"/>
        <v>84.62</v>
      </c>
      <c r="AH156" s="72"/>
      <c r="AI156" s="72"/>
    </row>
    <row r="157" spans="1:36" ht="28.8" x14ac:dyDescent="0.3">
      <c r="A157" s="142" t="s">
        <v>936</v>
      </c>
      <c r="B157" s="90">
        <v>45895</v>
      </c>
      <c r="C157" t="str">
        <f>VLOOKUP(D157,'Tīmekļa vietnes'!A:B,2,0)</f>
        <v>Vidzemes plānošanas reģions</v>
      </c>
      <c r="D157" t="s">
        <v>394</v>
      </c>
      <c r="E157" t="s">
        <v>57</v>
      </c>
      <c r="F157" s="79">
        <v>44536</v>
      </c>
      <c r="G157" t="s">
        <v>783</v>
      </c>
      <c r="H157" s="82" t="s">
        <v>556</v>
      </c>
      <c r="I157" s="73">
        <v>100</v>
      </c>
      <c r="J157" s="74" t="s">
        <v>435</v>
      </c>
      <c r="K157" s="74">
        <v>2</v>
      </c>
      <c r="L157" s="74" t="s">
        <v>435</v>
      </c>
      <c r="M157" s="74">
        <v>2</v>
      </c>
      <c r="N157" s="74" t="s">
        <v>435</v>
      </c>
      <c r="O157" s="74">
        <v>2</v>
      </c>
      <c r="P157" s="74" t="s">
        <v>892</v>
      </c>
      <c r="Q157" s="74" t="s">
        <v>438</v>
      </c>
      <c r="R157" s="74" t="s">
        <v>435</v>
      </c>
      <c r="S157" s="74">
        <v>2</v>
      </c>
      <c r="T157" s="74" t="s">
        <v>435</v>
      </c>
      <c r="U157" s="74">
        <v>2</v>
      </c>
      <c r="V157" s="74" t="s">
        <v>436</v>
      </c>
      <c r="W157" s="74">
        <v>0</v>
      </c>
      <c r="X157" s="74" t="s">
        <v>896</v>
      </c>
      <c r="Y157" s="74">
        <v>1</v>
      </c>
      <c r="Z157" s="74" t="s">
        <v>897</v>
      </c>
      <c r="AA157" s="74" t="s">
        <v>438</v>
      </c>
      <c r="AB157" s="76"/>
      <c r="AC157" s="76"/>
      <c r="AD157" s="40"/>
      <c r="AE157" s="72">
        <v>13</v>
      </c>
      <c r="AF157" s="72">
        <f t="shared" si="5"/>
        <v>11</v>
      </c>
      <c r="AG157" s="91">
        <f t="shared" si="4"/>
        <v>84.62</v>
      </c>
      <c r="AH157" s="72"/>
      <c r="AI157" s="72"/>
    </row>
    <row r="158" spans="1:36" x14ac:dyDescent="0.3">
      <c r="A158" s="142" t="s">
        <v>936</v>
      </c>
      <c r="B158" s="90">
        <v>45895</v>
      </c>
      <c r="C158" t="str">
        <f>VLOOKUP(D158,'Tīmekļa vietnes'!A:B,2,0)</f>
        <v>Vidzemes plānošanas reģions</v>
      </c>
      <c r="D158" t="s">
        <v>394</v>
      </c>
      <c r="E158" t="s">
        <v>57</v>
      </c>
      <c r="F158" s="79">
        <v>44602</v>
      </c>
      <c r="G158" t="s">
        <v>784</v>
      </c>
      <c r="H158" s="82" t="s">
        <v>18</v>
      </c>
      <c r="I158" s="73">
        <v>59.39978</v>
      </c>
      <c r="J158" s="74" t="s">
        <v>435</v>
      </c>
      <c r="K158" s="74">
        <v>2</v>
      </c>
      <c r="L158" s="74" t="s">
        <v>435</v>
      </c>
      <c r="M158" s="74">
        <v>2</v>
      </c>
      <c r="N158" s="74" t="s">
        <v>435</v>
      </c>
      <c r="O158" s="74">
        <v>2</v>
      </c>
      <c r="P158" s="74" t="s">
        <v>892</v>
      </c>
      <c r="Q158" s="74" t="s">
        <v>438</v>
      </c>
      <c r="R158" s="74" t="s">
        <v>435</v>
      </c>
      <c r="S158" s="74">
        <v>2</v>
      </c>
      <c r="T158" s="74" t="s">
        <v>435</v>
      </c>
      <c r="U158" s="74">
        <v>2</v>
      </c>
      <c r="V158" s="74" t="s">
        <v>436</v>
      </c>
      <c r="W158" s="74">
        <v>0</v>
      </c>
      <c r="X158" s="74" t="s">
        <v>896</v>
      </c>
      <c r="Y158" s="74">
        <v>1</v>
      </c>
      <c r="Z158" s="74" t="s">
        <v>897</v>
      </c>
      <c r="AA158" s="74" t="s">
        <v>438</v>
      </c>
      <c r="AB158" s="76"/>
      <c r="AC158" s="76"/>
      <c r="AD158" s="40"/>
      <c r="AE158" s="72">
        <v>13</v>
      </c>
      <c r="AF158" s="72">
        <f t="shared" si="5"/>
        <v>11</v>
      </c>
      <c r="AG158" s="91">
        <f t="shared" si="4"/>
        <v>84.62</v>
      </c>
      <c r="AH158" s="72"/>
      <c r="AI158" s="72"/>
    </row>
    <row r="159" spans="1:36" x14ac:dyDescent="0.3">
      <c r="A159" s="142" t="s">
        <v>936</v>
      </c>
      <c r="B159" s="90">
        <v>45895</v>
      </c>
      <c r="C159" t="str">
        <f>VLOOKUP(D159,'Tīmekļa vietnes'!A:B,2,0)</f>
        <v>Vidzemes plānošanas reģions</v>
      </c>
      <c r="D159" t="s">
        <v>394</v>
      </c>
      <c r="E159" t="s">
        <v>57</v>
      </c>
      <c r="F159" s="79">
        <v>45155</v>
      </c>
      <c r="G159" t="s">
        <v>657</v>
      </c>
      <c r="H159" s="82" t="s">
        <v>448</v>
      </c>
      <c r="I159" s="73">
        <v>33.415019999999998</v>
      </c>
      <c r="J159" s="74" t="s">
        <v>435</v>
      </c>
      <c r="K159" s="74">
        <v>2</v>
      </c>
      <c r="L159" s="74" t="s">
        <v>435</v>
      </c>
      <c r="M159" s="74">
        <v>2</v>
      </c>
      <c r="N159" s="74" t="s">
        <v>435</v>
      </c>
      <c r="O159" s="74">
        <v>2</v>
      </c>
      <c r="P159" s="74" t="s">
        <v>892</v>
      </c>
      <c r="Q159" s="74" t="s">
        <v>438</v>
      </c>
      <c r="R159" s="74" t="s">
        <v>435</v>
      </c>
      <c r="S159" s="74">
        <v>2</v>
      </c>
      <c r="T159" s="74" t="s">
        <v>435</v>
      </c>
      <c r="U159" s="74">
        <v>2</v>
      </c>
      <c r="V159" s="74" t="s">
        <v>435</v>
      </c>
      <c r="W159" s="74">
        <v>2</v>
      </c>
      <c r="X159" s="74" t="s">
        <v>896</v>
      </c>
      <c r="Y159" s="74">
        <v>1</v>
      </c>
      <c r="Z159" s="74" t="s">
        <v>897</v>
      </c>
      <c r="AA159" s="74" t="s">
        <v>438</v>
      </c>
      <c r="AB159" s="76"/>
      <c r="AC159" s="76"/>
      <c r="AD159" s="40"/>
      <c r="AE159" s="72">
        <v>13</v>
      </c>
      <c r="AF159" s="72">
        <f t="shared" si="5"/>
        <v>13</v>
      </c>
      <c r="AG159" s="91">
        <f t="shared" si="4"/>
        <v>100</v>
      </c>
      <c r="AH159" s="72"/>
      <c r="AI159" s="72"/>
    </row>
    <row r="160" spans="1:36" x14ac:dyDescent="0.3">
      <c r="A160" s="142" t="s">
        <v>936</v>
      </c>
      <c r="B160" s="90">
        <v>45895</v>
      </c>
      <c r="C160" t="str">
        <f>VLOOKUP(D160,'Tīmekļa vietnes'!A:B,2,0)</f>
        <v>Vidzemes plānošanas reģions</v>
      </c>
      <c r="D160" t="s">
        <v>394</v>
      </c>
      <c r="E160" t="s">
        <v>57</v>
      </c>
      <c r="F160" s="79">
        <v>45341</v>
      </c>
      <c r="G160" t="s">
        <v>785</v>
      </c>
      <c r="H160" s="82" t="s">
        <v>17</v>
      </c>
      <c r="I160" s="73">
        <v>100</v>
      </c>
      <c r="J160" s="74" t="s">
        <v>435</v>
      </c>
      <c r="K160" s="74">
        <v>2</v>
      </c>
      <c r="L160" s="74" t="s">
        <v>435</v>
      </c>
      <c r="M160" s="74">
        <v>2</v>
      </c>
      <c r="N160" s="74" t="s">
        <v>435</v>
      </c>
      <c r="O160" s="74">
        <v>2</v>
      </c>
      <c r="P160" s="74" t="s">
        <v>892</v>
      </c>
      <c r="Q160" s="74" t="s">
        <v>438</v>
      </c>
      <c r="R160" s="74" t="s">
        <v>435</v>
      </c>
      <c r="S160" s="74">
        <v>2</v>
      </c>
      <c r="T160" s="74" t="s">
        <v>435</v>
      </c>
      <c r="U160" s="74">
        <v>2</v>
      </c>
      <c r="V160" s="74" t="s">
        <v>436</v>
      </c>
      <c r="W160" s="74">
        <v>0</v>
      </c>
      <c r="X160" s="74" t="s">
        <v>896</v>
      </c>
      <c r="Y160" s="74">
        <v>1</v>
      </c>
      <c r="Z160" s="74" t="s">
        <v>897</v>
      </c>
      <c r="AA160" s="74" t="s">
        <v>438</v>
      </c>
      <c r="AB160" s="76"/>
      <c r="AC160" s="76"/>
      <c r="AD160" s="40"/>
      <c r="AE160" s="72">
        <v>13</v>
      </c>
      <c r="AF160" s="72">
        <f t="shared" si="5"/>
        <v>11</v>
      </c>
      <c r="AG160" s="91">
        <f t="shared" si="4"/>
        <v>84.62</v>
      </c>
      <c r="AH160" s="72"/>
      <c r="AI160" s="72"/>
    </row>
    <row r="161" spans="1:36" ht="57.6" x14ac:dyDescent="0.3">
      <c r="A161" s="81" t="s">
        <v>957</v>
      </c>
      <c r="B161" s="90">
        <v>45895</v>
      </c>
      <c r="C161" t="str">
        <f>VLOOKUP(D161,'Tīmekļa vietnes'!A:B,2,0)</f>
        <v>Latgales plānošanas reģions</v>
      </c>
      <c r="D161" t="s">
        <v>395</v>
      </c>
      <c r="E161" t="s">
        <v>396</v>
      </c>
      <c r="F161" s="79">
        <v>44630</v>
      </c>
      <c r="G161" t="s">
        <v>786</v>
      </c>
      <c r="H161" s="82" t="s">
        <v>557</v>
      </c>
      <c r="I161" s="73">
        <v>100</v>
      </c>
      <c r="J161" s="74" t="s">
        <v>435</v>
      </c>
      <c r="K161" s="74">
        <v>2</v>
      </c>
      <c r="L161" s="74" t="s">
        <v>435</v>
      </c>
      <c r="M161" s="74">
        <v>2</v>
      </c>
      <c r="N161" s="74" t="s">
        <v>435</v>
      </c>
      <c r="O161" s="74">
        <v>2</v>
      </c>
      <c r="P161" s="74" t="s">
        <v>892</v>
      </c>
      <c r="Q161" s="74" t="s">
        <v>438</v>
      </c>
      <c r="R161" s="74" t="s">
        <v>435</v>
      </c>
      <c r="S161" s="74">
        <v>2</v>
      </c>
      <c r="T161" s="74" t="s">
        <v>435</v>
      </c>
      <c r="U161" s="74">
        <v>2</v>
      </c>
      <c r="V161" s="74" t="s">
        <v>435</v>
      </c>
      <c r="W161" s="74">
        <v>2</v>
      </c>
      <c r="X161" s="74" t="s">
        <v>896</v>
      </c>
      <c r="Y161" s="74">
        <v>1</v>
      </c>
      <c r="Z161" s="74" t="s">
        <v>896</v>
      </c>
      <c r="AA161" s="74">
        <v>1</v>
      </c>
      <c r="AB161" s="75" t="s">
        <v>977</v>
      </c>
      <c r="AC161" s="75" t="s">
        <v>1025</v>
      </c>
      <c r="AD161" s="107" t="s">
        <v>1026</v>
      </c>
      <c r="AE161" s="72">
        <v>14</v>
      </c>
      <c r="AF161" s="72">
        <f t="shared" si="5"/>
        <v>14</v>
      </c>
      <c r="AG161" s="91">
        <f t="shared" si="4"/>
        <v>100</v>
      </c>
      <c r="AH161" s="73">
        <v>100</v>
      </c>
      <c r="AI161" s="73"/>
      <c r="AJ161" s="29"/>
    </row>
    <row r="162" spans="1:36" x14ac:dyDescent="0.3">
      <c r="A162" s="142" t="s">
        <v>957</v>
      </c>
      <c r="B162" s="90">
        <v>45895</v>
      </c>
      <c r="C162" t="str">
        <f>VLOOKUP(D162,'Tīmekļa vietnes'!A:B,2,0)</f>
        <v>Latgales plānošanas reģions</v>
      </c>
      <c r="D162" t="s">
        <v>395</v>
      </c>
      <c r="E162" t="s">
        <v>396</v>
      </c>
      <c r="F162" s="79">
        <v>44642</v>
      </c>
      <c r="G162" t="s">
        <v>787</v>
      </c>
      <c r="H162" s="82" t="s">
        <v>558</v>
      </c>
      <c r="I162" s="73">
        <v>100</v>
      </c>
      <c r="J162" s="74" t="s">
        <v>435</v>
      </c>
      <c r="K162" s="74">
        <v>2</v>
      </c>
      <c r="L162" s="74" t="s">
        <v>435</v>
      </c>
      <c r="M162" s="74">
        <v>2</v>
      </c>
      <c r="N162" s="74" t="s">
        <v>435</v>
      </c>
      <c r="O162" s="74">
        <v>2</v>
      </c>
      <c r="P162" s="74" t="s">
        <v>892</v>
      </c>
      <c r="Q162" s="74" t="s">
        <v>438</v>
      </c>
      <c r="R162" s="74" t="s">
        <v>435</v>
      </c>
      <c r="S162" s="74">
        <v>2</v>
      </c>
      <c r="T162" s="74" t="s">
        <v>435</v>
      </c>
      <c r="U162" s="74">
        <v>2</v>
      </c>
      <c r="V162" s="74" t="s">
        <v>435</v>
      </c>
      <c r="W162" s="74">
        <v>2</v>
      </c>
      <c r="X162" s="74" t="s">
        <v>896</v>
      </c>
      <c r="Y162" s="74">
        <v>1</v>
      </c>
      <c r="Z162" s="74" t="s">
        <v>896</v>
      </c>
      <c r="AA162" s="74">
        <v>1</v>
      </c>
      <c r="AB162" s="76"/>
      <c r="AC162" s="76"/>
      <c r="AD162" s="40"/>
      <c r="AE162" s="72">
        <v>14</v>
      </c>
      <c r="AF162" s="72">
        <f t="shared" si="5"/>
        <v>14</v>
      </c>
      <c r="AG162" s="91">
        <f t="shared" si="4"/>
        <v>100</v>
      </c>
      <c r="AH162" s="72"/>
      <c r="AI162" s="72"/>
    </row>
    <row r="163" spans="1:36" ht="43.2" x14ac:dyDescent="0.3">
      <c r="A163" s="142" t="s">
        <v>957</v>
      </c>
      <c r="B163" s="90">
        <v>45895</v>
      </c>
      <c r="C163" t="str">
        <f>VLOOKUP(D163,'Tīmekļa vietnes'!A:B,2,0)</f>
        <v>Latgales plānošanas reģions</v>
      </c>
      <c r="D163" t="s">
        <v>395</v>
      </c>
      <c r="E163" t="s">
        <v>396</v>
      </c>
      <c r="F163" s="79">
        <v>45278</v>
      </c>
      <c r="G163" t="s">
        <v>668</v>
      </c>
      <c r="H163" s="82" t="s">
        <v>459</v>
      </c>
      <c r="I163" s="73">
        <v>4.80769</v>
      </c>
      <c r="J163" s="74" t="s">
        <v>435</v>
      </c>
      <c r="K163" s="74">
        <v>2</v>
      </c>
      <c r="L163" s="74" t="s">
        <v>435</v>
      </c>
      <c r="M163" s="74">
        <v>2</v>
      </c>
      <c r="N163" s="74" t="s">
        <v>435</v>
      </c>
      <c r="O163" s="74">
        <v>2</v>
      </c>
      <c r="P163" s="74" t="s">
        <v>892</v>
      </c>
      <c r="Q163" s="74" t="s">
        <v>438</v>
      </c>
      <c r="R163" s="74" t="s">
        <v>435</v>
      </c>
      <c r="S163" s="74">
        <v>2</v>
      </c>
      <c r="T163" s="74" t="s">
        <v>435</v>
      </c>
      <c r="U163" s="74">
        <v>2</v>
      </c>
      <c r="V163" s="74" t="s">
        <v>435</v>
      </c>
      <c r="W163" s="74">
        <v>2</v>
      </c>
      <c r="X163" s="74" t="s">
        <v>896</v>
      </c>
      <c r="Y163" s="74">
        <v>1</v>
      </c>
      <c r="Z163" s="74" t="s">
        <v>896</v>
      </c>
      <c r="AA163" s="74">
        <v>1</v>
      </c>
      <c r="AB163" s="76"/>
      <c r="AC163" s="76"/>
      <c r="AD163" s="40"/>
      <c r="AE163" s="72">
        <v>14</v>
      </c>
      <c r="AF163" s="72">
        <f t="shared" si="5"/>
        <v>14</v>
      </c>
      <c r="AG163" s="91">
        <f t="shared" si="4"/>
        <v>100</v>
      </c>
      <c r="AH163" s="72"/>
      <c r="AI163" s="72"/>
    </row>
    <row r="164" spans="1:36" ht="28.8" x14ac:dyDescent="0.3">
      <c r="A164" s="142" t="s">
        <v>957</v>
      </c>
      <c r="B164" s="90">
        <v>45895</v>
      </c>
      <c r="C164" t="str">
        <f>VLOOKUP(D164,'Tīmekļa vietnes'!A:B,2,0)</f>
        <v>Latgales plānošanas reģions</v>
      </c>
      <c r="D164" t="s">
        <v>395</v>
      </c>
      <c r="E164" t="s">
        <v>396</v>
      </c>
      <c r="F164" s="79">
        <v>45281</v>
      </c>
      <c r="G164" t="s">
        <v>788</v>
      </c>
      <c r="H164" s="82" t="s">
        <v>559</v>
      </c>
      <c r="I164" s="73">
        <v>100</v>
      </c>
      <c r="J164" s="74" t="s">
        <v>435</v>
      </c>
      <c r="K164" s="74">
        <v>2</v>
      </c>
      <c r="L164" s="74" t="s">
        <v>435</v>
      </c>
      <c r="M164" s="74">
        <v>2</v>
      </c>
      <c r="N164" s="74" t="s">
        <v>435</v>
      </c>
      <c r="O164" s="74">
        <v>2</v>
      </c>
      <c r="P164" s="74" t="s">
        <v>892</v>
      </c>
      <c r="Q164" s="74" t="s">
        <v>438</v>
      </c>
      <c r="R164" s="74" t="s">
        <v>435</v>
      </c>
      <c r="S164" s="74">
        <v>2</v>
      </c>
      <c r="T164" s="74" t="s">
        <v>435</v>
      </c>
      <c r="U164" s="74">
        <v>2</v>
      </c>
      <c r="V164" s="74" t="s">
        <v>435</v>
      </c>
      <c r="W164" s="74">
        <v>2</v>
      </c>
      <c r="X164" s="74" t="s">
        <v>896</v>
      </c>
      <c r="Y164" s="74">
        <v>1</v>
      </c>
      <c r="Z164" s="74" t="s">
        <v>896</v>
      </c>
      <c r="AA164" s="74">
        <v>1</v>
      </c>
      <c r="AB164" s="76"/>
      <c r="AC164" s="76"/>
      <c r="AD164" s="40"/>
      <c r="AE164" s="72">
        <v>14</v>
      </c>
      <c r="AF164" s="72">
        <f t="shared" si="5"/>
        <v>14</v>
      </c>
      <c r="AG164" s="91">
        <f t="shared" si="4"/>
        <v>100</v>
      </c>
      <c r="AH164" s="72"/>
      <c r="AI164" s="72"/>
    </row>
    <row r="165" spans="1:36" ht="28.8" x14ac:dyDescent="0.3">
      <c r="A165" s="81" t="s">
        <v>958</v>
      </c>
      <c r="B165" s="90">
        <v>45895</v>
      </c>
      <c r="C165" t="str">
        <f>VLOOKUP(D165,'Tīmekļa vietnes'!A:B,2,0)</f>
        <v>Latgales plānošanas reģions</v>
      </c>
      <c r="D165" t="s">
        <v>397</v>
      </c>
      <c r="E165" t="s">
        <v>398</v>
      </c>
      <c r="F165" s="79">
        <v>42766</v>
      </c>
      <c r="G165" t="s">
        <v>789</v>
      </c>
      <c r="H165" s="82" t="s">
        <v>560</v>
      </c>
      <c r="I165" s="73">
        <v>42.053519999999999</v>
      </c>
      <c r="J165" s="74" t="s">
        <v>435</v>
      </c>
      <c r="K165" s="74">
        <v>2</v>
      </c>
      <c r="L165" s="74" t="s">
        <v>435</v>
      </c>
      <c r="M165" s="74">
        <v>2</v>
      </c>
      <c r="N165" s="74" t="s">
        <v>435</v>
      </c>
      <c r="O165" s="74">
        <v>2</v>
      </c>
      <c r="P165" s="74" t="s">
        <v>892</v>
      </c>
      <c r="Q165" s="74" t="s">
        <v>438</v>
      </c>
      <c r="R165" s="74" t="s">
        <v>435</v>
      </c>
      <c r="S165" s="74">
        <v>2</v>
      </c>
      <c r="T165" s="74" t="s">
        <v>435</v>
      </c>
      <c r="U165" s="74">
        <v>2</v>
      </c>
      <c r="V165" s="74" t="s">
        <v>435</v>
      </c>
      <c r="W165" s="74">
        <v>2</v>
      </c>
      <c r="X165" s="74" t="s">
        <v>896</v>
      </c>
      <c r="Y165" s="74">
        <v>1</v>
      </c>
      <c r="Z165" s="74" t="s">
        <v>897</v>
      </c>
      <c r="AA165" s="74" t="s">
        <v>438</v>
      </c>
      <c r="AB165" s="75" t="s">
        <v>977</v>
      </c>
      <c r="AC165" s="76"/>
      <c r="AD165" s="92"/>
      <c r="AE165" s="72">
        <v>13</v>
      </c>
      <c r="AF165" s="72">
        <f t="shared" si="5"/>
        <v>13</v>
      </c>
      <c r="AG165" s="91">
        <f t="shared" si="4"/>
        <v>100</v>
      </c>
      <c r="AH165" s="73">
        <v>100</v>
      </c>
      <c r="AI165" s="73"/>
      <c r="AJ165" s="29"/>
    </row>
    <row r="166" spans="1:36" ht="28.8" x14ac:dyDescent="0.3">
      <c r="A166" s="142" t="s">
        <v>958</v>
      </c>
      <c r="B166" s="90">
        <v>45895</v>
      </c>
      <c r="C166" t="str">
        <f>VLOOKUP(D166,'Tīmekļa vietnes'!A:B,2,0)</f>
        <v>Latgales plānošanas reģions</v>
      </c>
      <c r="D166" t="s">
        <v>397</v>
      </c>
      <c r="E166" t="s">
        <v>398</v>
      </c>
      <c r="F166" s="79">
        <v>44827</v>
      </c>
      <c r="G166" t="s">
        <v>790</v>
      </c>
      <c r="H166" s="82" t="s">
        <v>561</v>
      </c>
      <c r="I166" s="73">
        <v>100</v>
      </c>
      <c r="J166" s="74" t="s">
        <v>435</v>
      </c>
      <c r="K166" s="74">
        <v>2</v>
      </c>
      <c r="L166" s="74" t="s">
        <v>435</v>
      </c>
      <c r="M166" s="74">
        <v>2</v>
      </c>
      <c r="N166" s="74" t="s">
        <v>435</v>
      </c>
      <c r="O166" s="74">
        <v>2</v>
      </c>
      <c r="P166" s="74" t="s">
        <v>892</v>
      </c>
      <c r="Q166" s="74" t="s">
        <v>438</v>
      </c>
      <c r="R166" s="74" t="s">
        <v>435</v>
      </c>
      <c r="S166" s="74">
        <v>2</v>
      </c>
      <c r="T166" s="74" t="s">
        <v>435</v>
      </c>
      <c r="U166" s="74">
        <v>2</v>
      </c>
      <c r="V166" s="74" t="s">
        <v>435</v>
      </c>
      <c r="W166" s="74">
        <v>2</v>
      </c>
      <c r="X166" s="74" t="s">
        <v>896</v>
      </c>
      <c r="Y166" s="74">
        <v>1</v>
      </c>
      <c r="Z166" s="74" t="s">
        <v>897</v>
      </c>
      <c r="AA166" s="74" t="s">
        <v>438</v>
      </c>
      <c r="AB166" s="76"/>
      <c r="AC166" s="76"/>
      <c r="AD166" s="40"/>
      <c r="AE166" s="72">
        <v>13</v>
      </c>
      <c r="AF166" s="72">
        <f t="shared" si="5"/>
        <v>13</v>
      </c>
      <c r="AG166" s="91">
        <f t="shared" si="4"/>
        <v>100</v>
      </c>
      <c r="AH166" s="72"/>
      <c r="AI166" s="72"/>
    </row>
    <row r="167" spans="1:36" x14ac:dyDescent="0.3">
      <c r="A167" s="142" t="s">
        <v>958</v>
      </c>
      <c r="B167" s="90">
        <v>45895</v>
      </c>
      <c r="C167" t="str">
        <f>VLOOKUP(D167,'Tīmekļa vietnes'!A:B,2,0)</f>
        <v>Latgales plānošanas reģions</v>
      </c>
      <c r="D167" t="s">
        <v>397</v>
      </c>
      <c r="E167" t="s">
        <v>398</v>
      </c>
      <c r="F167" s="79">
        <v>44483</v>
      </c>
      <c r="G167" t="s">
        <v>1027</v>
      </c>
      <c r="H167" s="82" t="s">
        <v>1028</v>
      </c>
      <c r="I167" s="73">
        <v>100</v>
      </c>
      <c r="J167" s="74" t="s">
        <v>435</v>
      </c>
      <c r="K167" s="74">
        <v>2</v>
      </c>
      <c r="L167" s="74" t="s">
        <v>435</v>
      </c>
      <c r="M167" s="74">
        <v>2</v>
      </c>
      <c r="N167" s="74" t="s">
        <v>435</v>
      </c>
      <c r="O167" s="74">
        <v>2</v>
      </c>
      <c r="P167" s="74" t="s">
        <v>892</v>
      </c>
      <c r="Q167" s="74" t="s">
        <v>438</v>
      </c>
      <c r="R167" s="74" t="s">
        <v>435</v>
      </c>
      <c r="S167" s="74">
        <v>2</v>
      </c>
      <c r="T167" s="74" t="s">
        <v>435</v>
      </c>
      <c r="U167" s="74">
        <v>2</v>
      </c>
      <c r="V167" s="74" t="s">
        <v>435</v>
      </c>
      <c r="W167" s="74">
        <v>2</v>
      </c>
      <c r="X167" s="74" t="s">
        <v>896</v>
      </c>
      <c r="Y167" s="74">
        <v>1</v>
      </c>
      <c r="Z167" s="74" t="s">
        <v>897</v>
      </c>
      <c r="AA167" s="74" t="s">
        <v>438</v>
      </c>
      <c r="AB167" s="76"/>
      <c r="AC167" s="76"/>
      <c r="AD167" s="40"/>
      <c r="AE167" s="72">
        <v>13</v>
      </c>
      <c r="AF167" s="72">
        <f t="shared" si="5"/>
        <v>13</v>
      </c>
      <c r="AG167" s="91">
        <f t="shared" si="4"/>
        <v>100</v>
      </c>
      <c r="AH167" s="72"/>
      <c r="AI167" s="72"/>
    </row>
    <row r="168" spans="1:36" ht="28.8" x14ac:dyDescent="0.3">
      <c r="A168" s="142" t="s">
        <v>958</v>
      </c>
      <c r="B168" s="90">
        <v>45895</v>
      </c>
      <c r="C168" t="str">
        <f>VLOOKUP(D168,'Tīmekļa vietnes'!A:B,2,0)</f>
        <v>Latgales plānošanas reģions</v>
      </c>
      <c r="D168" t="s">
        <v>397</v>
      </c>
      <c r="E168" t="s">
        <v>398</v>
      </c>
      <c r="F168" s="79">
        <v>44545</v>
      </c>
      <c r="G168" t="s">
        <v>791</v>
      </c>
      <c r="H168" s="82" t="s">
        <v>562</v>
      </c>
      <c r="I168" s="73">
        <v>100</v>
      </c>
      <c r="J168" s="74" t="s">
        <v>435</v>
      </c>
      <c r="K168" s="74">
        <v>2</v>
      </c>
      <c r="L168" s="74" t="s">
        <v>435</v>
      </c>
      <c r="M168" s="74">
        <v>2</v>
      </c>
      <c r="N168" s="74" t="s">
        <v>435</v>
      </c>
      <c r="O168" s="74">
        <v>2</v>
      </c>
      <c r="P168" s="74" t="s">
        <v>892</v>
      </c>
      <c r="Q168" s="74" t="s">
        <v>438</v>
      </c>
      <c r="R168" s="74" t="s">
        <v>435</v>
      </c>
      <c r="S168" s="74">
        <v>2</v>
      </c>
      <c r="T168" s="74" t="s">
        <v>435</v>
      </c>
      <c r="U168" s="74">
        <v>2</v>
      </c>
      <c r="V168" s="74" t="s">
        <v>435</v>
      </c>
      <c r="W168" s="74">
        <v>2</v>
      </c>
      <c r="X168" s="74" t="s">
        <v>896</v>
      </c>
      <c r="Y168" s="74">
        <v>1</v>
      </c>
      <c r="Z168" s="74" t="s">
        <v>896</v>
      </c>
      <c r="AA168" s="74">
        <v>1</v>
      </c>
      <c r="AB168" s="76"/>
      <c r="AC168" s="76"/>
      <c r="AD168" s="40"/>
      <c r="AE168" s="72">
        <v>14</v>
      </c>
      <c r="AF168" s="72">
        <f t="shared" si="5"/>
        <v>14</v>
      </c>
      <c r="AG168" s="91">
        <f t="shared" si="4"/>
        <v>100</v>
      </c>
      <c r="AH168" s="72"/>
      <c r="AI168" s="72"/>
    </row>
    <row r="169" spans="1:36" x14ac:dyDescent="0.3">
      <c r="A169" s="142" t="s">
        <v>958</v>
      </c>
      <c r="B169" s="90">
        <v>45895</v>
      </c>
      <c r="C169" t="str">
        <f>VLOOKUP(D169,'Tīmekļa vietnes'!A:B,2,0)</f>
        <v>Latgales plānošanas reģions</v>
      </c>
      <c r="D169" t="s">
        <v>397</v>
      </c>
      <c r="E169" t="s">
        <v>398</v>
      </c>
      <c r="F169" s="79">
        <v>45230</v>
      </c>
      <c r="G169" t="s">
        <v>792</v>
      </c>
      <c r="H169" s="82" t="s">
        <v>563</v>
      </c>
      <c r="I169" s="73">
        <v>24.99044</v>
      </c>
      <c r="J169" s="74" t="s">
        <v>435</v>
      </c>
      <c r="K169" s="74">
        <v>2</v>
      </c>
      <c r="L169" s="74" t="s">
        <v>435</v>
      </c>
      <c r="M169" s="74">
        <v>2</v>
      </c>
      <c r="N169" s="74" t="s">
        <v>435</v>
      </c>
      <c r="O169" s="74">
        <v>2</v>
      </c>
      <c r="P169" s="74" t="s">
        <v>892</v>
      </c>
      <c r="Q169" s="74" t="s">
        <v>438</v>
      </c>
      <c r="R169" s="74" t="s">
        <v>435</v>
      </c>
      <c r="S169" s="74">
        <v>2</v>
      </c>
      <c r="T169" s="74" t="s">
        <v>435</v>
      </c>
      <c r="U169" s="74">
        <v>2</v>
      </c>
      <c r="V169" s="74" t="s">
        <v>435</v>
      </c>
      <c r="W169" s="74">
        <v>2</v>
      </c>
      <c r="X169" s="74" t="s">
        <v>896</v>
      </c>
      <c r="Y169" s="74">
        <v>1</v>
      </c>
      <c r="Z169" s="74" t="s">
        <v>897</v>
      </c>
      <c r="AA169" s="74" t="s">
        <v>438</v>
      </c>
      <c r="AB169" s="76"/>
      <c r="AC169" s="76"/>
      <c r="AD169" s="40"/>
      <c r="AE169" s="72">
        <v>13</v>
      </c>
      <c r="AF169" s="72">
        <f t="shared" si="5"/>
        <v>13</v>
      </c>
      <c r="AG169" s="91">
        <f t="shared" si="4"/>
        <v>100</v>
      </c>
      <c r="AH169" s="72"/>
      <c r="AI169" s="72"/>
    </row>
    <row r="170" spans="1:36" ht="43.2" x14ac:dyDescent="0.3">
      <c r="A170" s="81" t="s">
        <v>901</v>
      </c>
      <c r="B170" s="90">
        <v>45891</v>
      </c>
      <c r="C170" t="str">
        <f>VLOOKUP(D170,'Tīmekļa vietnes'!A:B,2,0)</f>
        <v>Vidzemes plānošanas reģions</v>
      </c>
      <c r="D170" t="s">
        <v>399</v>
      </c>
      <c r="E170" t="s">
        <v>58</v>
      </c>
      <c r="F170" s="79">
        <v>45488</v>
      </c>
      <c r="G170" t="s">
        <v>399</v>
      </c>
      <c r="H170" s="82" t="s">
        <v>5</v>
      </c>
      <c r="I170" s="73">
        <v>1.87856</v>
      </c>
      <c r="J170" s="74" t="s">
        <v>436</v>
      </c>
      <c r="K170" s="74">
        <v>0</v>
      </c>
      <c r="L170" s="74" t="s">
        <v>436</v>
      </c>
      <c r="M170" s="74">
        <v>0</v>
      </c>
      <c r="N170" s="74" t="s">
        <v>436</v>
      </c>
      <c r="O170" s="74">
        <v>0</v>
      </c>
      <c r="P170" s="74" t="s">
        <v>892</v>
      </c>
      <c r="Q170" s="74" t="s">
        <v>438</v>
      </c>
      <c r="R170" s="74" t="s">
        <v>436</v>
      </c>
      <c r="S170" s="74">
        <v>0</v>
      </c>
      <c r="T170" s="74" t="s">
        <v>436</v>
      </c>
      <c r="U170" s="74">
        <v>0</v>
      </c>
      <c r="V170" s="74" t="s">
        <v>436</v>
      </c>
      <c r="W170" s="74">
        <v>0</v>
      </c>
      <c r="X170" s="74" t="s">
        <v>897</v>
      </c>
      <c r="Y170" s="74" t="s">
        <v>438</v>
      </c>
      <c r="Z170" s="74" t="s">
        <v>897</v>
      </c>
      <c r="AA170" s="74" t="s">
        <v>438</v>
      </c>
      <c r="AB170" s="75" t="s">
        <v>983</v>
      </c>
      <c r="AC170" s="76"/>
      <c r="AD170" s="87" t="s">
        <v>1017</v>
      </c>
      <c r="AE170" s="72">
        <v>12</v>
      </c>
      <c r="AF170" s="72">
        <f t="shared" si="5"/>
        <v>0</v>
      </c>
      <c r="AG170" s="91">
        <f t="shared" si="4"/>
        <v>0</v>
      </c>
      <c r="AH170" s="73">
        <v>0</v>
      </c>
      <c r="AI170" s="73">
        <v>0</v>
      </c>
      <c r="AJ170" s="29">
        <v>19.402985074626866</v>
      </c>
    </row>
    <row r="171" spans="1:36" x14ac:dyDescent="0.3">
      <c r="A171" s="142" t="s">
        <v>901</v>
      </c>
      <c r="B171" s="90">
        <v>45891</v>
      </c>
      <c r="C171" t="str">
        <f>VLOOKUP(D171,'Tīmekļa vietnes'!A:B,2,0)</f>
        <v>Vidzemes plānošanas reģions</v>
      </c>
      <c r="D171" t="s">
        <v>399</v>
      </c>
      <c r="E171" t="s">
        <v>58</v>
      </c>
      <c r="F171" s="79">
        <v>45092</v>
      </c>
      <c r="G171" t="s">
        <v>793</v>
      </c>
      <c r="H171" s="82" t="s">
        <v>86</v>
      </c>
      <c r="I171" s="73">
        <v>100</v>
      </c>
      <c r="J171" s="74" t="s">
        <v>436</v>
      </c>
      <c r="K171" s="74">
        <v>0</v>
      </c>
      <c r="L171" s="74" t="s">
        <v>436</v>
      </c>
      <c r="M171" s="74">
        <v>0</v>
      </c>
      <c r="N171" s="74" t="s">
        <v>436</v>
      </c>
      <c r="O171" s="74">
        <v>0</v>
      </c>
      <c r="P171" s="74" t="s">
        <v>892</v>
      </c>
      <c r="Q171" s="74" t="s">
        <v>438</v>
      </c>
      <c r="R171" s="74" t="s">
        <v>436</v>
      </c>
      <c r="S171" s="74">
        <v>0</v>
      </c>
      <c r="T171" s="74" t="s">
        <v>436</v>
      </c>
      <c r="U171" s="74">
        <v>0</v>
      </c>
      <c r="V171" s="74" t="s">
        <v>436</v>
      </c>
      <c r="W171" s="74">
        <v>0</v>
      </c>
      <c r="X171" s="74" t="s">
        <v>897</v>
      </c>
      <c r="Y171" s="74" t="s">
        <v>438</v>
      </c>
      <c r="Z171" s="74" t="s">
        <v>897</v>
      </c>
      <c r="AA171" s="74" t="s">
        <v>438</v>
      </c>
      <c r="AB171" s="76"/>
      <c r="AC171" s="76"/>
      <c r="AD171" s="87"/>
      <c r="AE171" s="72">
        <v>12</v>
      </c>
      <c r="AF171" s="72">
        <f t="shared" si="5"/>
        <v>0</v>
      </c>
      <c r="AG171" s="91">
        <f t="shared" si="4"/>
        <v>0</v>
      </c>
      <c r="AH171" s="72"/>
      <c r="AI171" s="72"/>
    </row>
    <row r="172" spans="1:36" ht="28.8" x14ac:dyDescent="0.3">
      <c r="A172" s="142" t="s">
        <v>901</v>
      </c>
      <c r="B172" s="90">
        <v>45891</v>
      </c>
      <c r="C172" t="str">
        <f>VLOOKUP(D172,'Tīmekļa vietnes'!A:B,2,0)</f>
        <v>Vidzemes plānošanas reģions</v>
      </c>
      <c r="D172" t="s">
        <v>399</v>
      </c>
      <c r="E172" t="s">
        <v>58</v>
      </c>
      <c r="F172" s="79">
        <v>43885</v>
      </c>
      <c r="G172" t="s">
        <v>794</v>
      </c>
      <c r="H172" s="82" t="s">
        <v>564</v>
      </c>
      <c r="I172" s="73">
        <v>100</v>
      </c>
      <c r="J172" s="74" t="s">
        <v>436</v>
      </c>
      <c r="K172" s="74">
        <v>0</v>
      </c>
      <c r="L172" s="74" t="s">
        <v>436</v>
      </c>
      <c r="M172" s="74">
        <v>0</v>
      </c>
      <c r="N172" s="74" t="s">
        <v>436</v>
      </c>
      <c r="O172" s="74">
        <v>0</v>
      </c>
      <c r="P172" s="74" t="s">
        <v>892</v>
      </c>
      <c r="Q172" s="74" t="s">
        <v>438</v>
      </c>
      <c r="R172" s="74" t="s">
        <v>436</v>
      </c>
      <c r="S172" s="74">
        <v>0</v>
      </c>
      <c r="T172" s="74" t="s">
        <v>436</v>
      </c>
      <c r="U172" s="74">
        <v>0</v>
      </c>
      <c r="V172" s="74" t="s">
        <v>436</v>
      </c>
      <c r="W172" s="74">
        <v>0</v>
      </c>
      <c r="X172" s="74" t="s">
        <v>897</v>
      </c>
      <c r="Y172" s="74" t="s">
        <v>438</v>
      </c>
      <c r="Z172" s="74" t="s">
        <v>897</v>
      </c>
      <c r="AA172" s="74" t="s">
        <v>438</v>
      </c>
      <c r="AB172" s="76"/>
      <c r="AC172" s="76"/>
      <c r="AD172" s="87"/>
      <c r="AE172" s="72">
        <v>12</v>
      </c>
      <c r="AF172" s="72">
        <f t="shared" si="5"/>
        <v>0</v>
      </c>
      <c r="AG172" s="91">
        <f t="shared" si="4"/>
        <v>0</v>
      </c>
      <c r="AH172" s="72"/>
      <c r="AI172" s="72"/>
    </row>
    <row r="173" spans="1:36" x14ac:dyDescent="0.3">
      <c r="A173" s="142" t="s">
        <v>901</v>
      </c>
      <c r="B173" s="90">
        <v>45891</v>
      </c>
      <c r="C173" t="str">
        <f>VLOOKUP(D173,'Tīmekļa vietnes'!A:B,2,0)</f>
        <v>Vidzemes plānošanas reģions</v>
      </c>
      <c r="D173" t="s">
        <v>399</v>
      </c>
      <c r="E173" t="s">
        <v>58</v>
      </c>
      <c r="F173" s="79">
        <v>44091</v>
      </c>
      <c r="G173" t="s">
        <v>795</v>
      </c>
      <c r="H173" s="82" t="s">
        <v>19</v>
      </c>
      <c r="I173" s="73">
        <v>100</v>
      </c>
      <c r="J173" s="74" t="s">
        <v>436</v>
      </c>
      <c r="K173" s="74">
        <v>0</v>
      </c>
      <c r="L173" s="74" t="s">
        <v>436</v>
      </c>
      <c r="M173" s="74">
        <v>0</v>
      </c>
      <c r="N173" s="74" t="s">
        <v>436</v>
      </c>
      <c r="O173" s="74">
        <v>0</v>
      </c>
      <c r="P173" s="74" t="s">
        <v>892</v>
      </c>
      <c r="Q173" s="74" t="s">
        <v>438</v>
      </c>
      <c r="R173" s="74" t="s">
        <v>436</v>
      </c>
      <c r="S173" s="74">
        <v>0</v>
      </c>
      <c r="T173" s="74" t="s">
        <v>436</v>
      </c>
      <c r="U173" s="74">
        <v>0</v>
      </c>
      <c r="V173" s="74" t="s">
        <v>436</v>
      </c>
      <c r="W173" s="74">
        <v>0</v>
      </c>
      <c r="X173" s="74" t="s">
        <v>897</v>
      </c>
      <c r="Y173" s="74" t="s">
        <v>438</v>
      </c>
      <c r="Z173" s="74" t="s">
        <v>897</v>
      </c>
      <c r="AA173" s="74" t="s">
        <v>438</v>
      </c>
      <c r="AB173" s="76"/>
      <c r="AC173" s="76"/>
      <c r="AD173" s="87"/>
      <c r="AE173" s="72">
        <v>12</v>
      </c>
      <c r="AF173" s="72">
        <f t="shared" si="5"/>
        <v>0</v>
      </c>
      <c r="AG173" s="91">
        <f t="shared" si="4"/>
        <v>0</v>
      </c>
      <c r="AH173" s="72"/>
      <c r="AI173" s="72"/>
    </row>
    <row r="174" spans="1:36" ht="57.6" x14ac:dyDescent="0.3">
      <c r="A174" s="142" t="s">
        <v>901</v>
      </c>
      <c r="B174" s="90">
        <v>45891</v>
      </c>
      <c r="C174" t="str">
        <f>VLOOKUP(D174,'Tīmekļa vietnes'!A:B,2,0)</f>
        <v>Vidzemes plānošanas reģions</v>
      </c>
      <c r="D174" t="s">
        <v>375</v>
      </c>
      <c r="E174" t="s">
        <v>51</v>
      </c>
      <c r="F174" s="79">
        <v>44350</v>
      </c>
      <c r="G174" t="s">
        <v>686</v>
      </c>
      <c r="H174" s="82" t="s">
        <v>7</v>
      </c>
      <c r="I174" s="73">
        <v>100</v>
      </c>
      <c r="J174" s="74" t="s">
        <v>436</v>
      </c>
      <c r="K174" s="74">
        <v>0</v>
      </c>
      <c r="L174" s="74" t="s">
        <v>436</v>
      </c>
      <c r="M174" s="74">
        <v>0</v>
      </c>
      <c r="N174" s="74" t="s">
        <v>436</v>
      </c>
      <c r="O174" s="74">
        <v>0</v>
      </c>
      <c r="P174" s="74" t="s">
        <v>892</v>
      </c>
      <c r="Q174" s="74" t="s">
        <v>438</v>
      </c>
      <c r="R174" s="74" t="s">
        <v>436</v>
      </c>
      <c r="S174" s="74">
        <v>0</v>
      </c>
      <c r="T174" s="74" t="s">
        <v>436</v>
      </c>
      <c r="U174" s="74">
        <v>0</v>
      </c>
      <c r="V174" s="74" t="s">
        <v>436</v>
      </c>
      <c r="W174" s="74">
        <v>0</v>
      </c>
      <c r="X174" s="74" t="s">
        <v>897</v>
      </c>
      <c r="Y174" s="74" t="s">
        <v>438</v>
      </c>
      <c r="Z174" s="74" t="s">
        <v>897</v>
      </c>
      <c r="AA174" s="74" t="s">
        <v>438</v>
      </c>
      <c r="AB174" s="75"/>
      <c r="AC174" s="76"/>
      <c r="AD174" s="87" t="s">
        <v>965</v>
      </c>
      <c r="AE174" s="72">
        <v>12</v>
      </c>
      <c r="AF174" s="72">
        <f>SUM(K174,M174,O174,Q174,S174,U174,W174,Y174,AA174)</f>
        <v>0</v>
      </c>
      <c r="AG174" s="91">
        <f>ROUND(AF174/AE174*100,2)</f>
        <v>0</v>
      </c>
      <c r="AH174" s="73"/>
      <c r="AI174" s="72"/>
    </row>
    <row r="175" spans="1:36" x14ac:dyDescent="0.3">
      <c r="A175" s="142" t="s">
        <v>901</v>
      </c>
      <c r="B175" s="90">
        <v>45891</v>
      </c>
      <c r="C175" t="str">
        <f>VLOOKUP(D175,'Tīmekļa vietnes'!A:B,2,0)</f>
        <v>Vidzemes plānošanas reģions</v>
      </c>
      <c r="D175" t="s">
        <v>399</v>
      </c>
      <c r="E175" t="s">
        <v>58</v>
      </c>
      <c r="F175" s="79">
        <v>44431</v>
      </c>
      <c r="G175" t="s">
        <v>656</v>
      </c>
      <c r="H175" s="82" t="s">
        <v>2</v>
      </c>
      <c r="I175" s="73">
        <v>26.115490000000001</v>
      </c>
      <c r="J175" s="74" t="s">
        <v>436</v>
      </c>
      <c r="K175" s="74">
        <v>0</v>
      </c>
      <c r="L175" s="74" t="s">
        <v>436</v>
      </c>
      <c r="M175" s="74">
        <v>0</v>
      </c>
      <c r="N175" s="74" t="s">
        <v>436</v>
      </c>
      <c r="O175" s="74">
        <v>0</v>
      </c>
      <c r="P175" s="74" t="s">
        <v>892</v>
      </c>
      <c r="Q175" s="74" t="s">
        <v>438</v>
      </c>
      <c r="R175" s="74" t="s">
        <v>436</v>
      </c>
      <c r="S175" s="74">
        <v>0</v>
      </c>
      <c r="T175" s="74" t="s">
        <v>436</v>
      </c>
      <c r="U175" s="74">
        <v>0</v>
      </c>
      <c r="V175" s="74" t="s">
        <v>436</v>
      </c>
      <c r="W175" s="74">
        <v>0</v>
      </c>
      <c r="X175" s="74" t="s">
        <v>897</v>
      </c>
      <c r="Y175" s="74" t="s">
        <v>438</v>
      </c>
      <c r="Z175" s="74" t="s">
        <v>897</v>
      </c>
      <c r="AA175" s="74" t="s">
        <v>438</v>
      </c>
      <c r="AB175" s="76"/>
      <c r="AC175" s="76"/>
      <c r="AD175" s="40"/>
      <c r="AE175" s="72">
        <v>12</v>
      </c>
      <c r="AF175" s="72">
        <f t="shared" si="5"/>
        <v>0</v>
      </c>
      <c r="AG175" s="91">
        <f t="shared" si="4"/>
        <v>0</v>
      </c>
      <c r="AH175" s="72"/>
      <c r="AI175" s="72"/>
    </row>
    <row r="176" spans="1:36" x14ac:dyDescent="0.3">
      <c r="A176" s="142" t="s">
        <v>901</v>
      </c>
      <c r="B176" s="90">
        <v>45891</v>
      </c>
      <c r="C176" t="str">
        <f>VLOOKUP(D176,'Tīmekļa vietnes'!A:B,2,0)</f>
        <v>Vidzemes plānošanas reģions</v>
      </c>
      <c r="D176" t="s">
        <v>399</v>
      </c>
      <c r="E176" t="s">
        <v>58</v>
      </c>
      <c r="F176" s="79">
        <v>44511</v>
      </c>
      <c r="G176" t="s">
        <v>796</v>
      </c>
      <c r="H176" s="82" t="s">
        <v>565</v>
      </c>
      <c r="I176" s="73">
        <v>100</v>
      </c>
      <c r="J176" s="74" t="s">
        <v>436</v>
      </c>
      <c r="K176" s="74">
        <v>0</v>
      </c>
      <c r="L176" s="74" t="s">
        <v>436</v>
      </c>
      <c r="M176" s="74">
        <v>0</v>
      </c>
      <c r="N176" s="74" t="s">
        <v>436</v>
      </c>
      <c r="O176" s="74">
        <v>0</v>
      </c>
      <c r="P176" s="74" t="s">
        <v>892</v>
      </c>
      <c r="Q176" s="74" t="s">
        <v>438</v>
      </c>
      <c r="R176" s="74" t="s">
        <v>436</v>
      </c>
      <c r="S176" s="74">
        <v>0</v>
      </c>
      <c r="T176" s="74" t="s">
        <v>436</v>
      </c>
      <c r="U176" s="74">
        <v>0</v>
      </c>
      <c r="V176" s="74" t="s">
        <v>436</v>
      </c>
      <c r="W176" s="74">
        <v>0</v>
      </c>
      <c r="X176" s="74" t="s">
        <v>897</v>
      </c>
      <c r="Y176" s="74" t="s">
        <v>438</v>
      </c>
      <c r="Z176" s="74" t="s">
        <v>897</v>
      </c>
      <c r="AA176" s="74" t="s">
        <v>438</v>
      </c>
      <c r="AB176" s="76"/>
      <c r="AC176" s="76"/>
      <c r="AD176" s="40"/>
      <c r="AE176" s="72">
        <v>12</v>
      </c>
      <c r="AF176" s="72">
        <f t="shared" si="5"/>
        <v>0</v>
      </c>
      <c r="AG176" s="91">
        <f t="shared" si="4"/>
        <v>0</v>
      </c>
      <c r="AH176" s="72"/>
      <c r="AI176" s="72"/>
    </row>
    <row r="177" spans="1:36" x14ac:dyDescent="0.3">
      <c r="A177" s="142" t="s">
        <v>901</v>
      </c>
      <c r="B177" s="90">
        <v>45891</v>
      </c>
      <c r="C177" t="str">
        <f>VLOOKUP(D177,'Tīmekļa vietnes'!A:B,2,0)</f>
        <v>Vidzemes plānošanas reģions</v>
      </c>
      <c r="D177" t="s">
        <v>399</v>
      </c>
      <c r="E177" t="s">
        <v>58</v>
      </c>
      <c r="F177" s="79">
        <v>45280</v>
      </c>
      <c r="G177" t="s">
        <v>797</v>
      </c>
      <c r="H177" s="82" t="s">
        <v>566</v>
      </c>
      <c r="I177" s="73">
        <v>100</v>
      </c>
      <c r="J177" s="74" t="s">
        <v>436</v>
      </c>
      <c r="K177" s="74">
        <v>0</v>
      </c>
      <c r="L177" s="74" t="s">
        <v>436</v>
      </c>
      <c r="M177" s="74">
        <v>0</v>
      </c>
      <c r="N177" s="74" t="s">
        <v>436</v>
      </c>
      <c r="O177" s="74">
        <v>0</v>
      </c>
      <c r="P177" s="74" t="s">
        <v>892</v>
      </c>
      <c r="Q177" s="74" t="s">
        <v>438</v>
      </c>
      <c r="R177" s="74" t="s">
        <v>436</v>
      </c>
      <c r="S177" s="74">
        <v>0</v>
      </c>
      <c r="T177" s="74" t="s">
        <v>436</v>
      </c>
      <c r="U177" s="74">
        <v>0</v>
      </c>
      <c r="V177" s="74" t="s">
        <v>436</v>
      </c>
      <c r="W177" s="74">
        <v>0</v>
      </c>
      <c r="X177" s="74" t="s">
        <v>897</v>
      </c>
      <c r="Y177" s="74" t="s">
        <v>438</v>
      </c>
      <c r="Z177" s="74" t="s">
        <v>897</v>
      </c>
      <c r="AA177" s="74" t="s">
        <v>438</v>
      </c>
      <c r="AB177" s="76"/>
      <c r="AC177" s="76"/>
      <c r="AD177" s="40" t="s">
        <v>904</v>
      </c>
      <c r="AE177" s="72">
        <v>12</v>
      </c>
      <c r="AF177" s="72">
        <f t="shared" si="5"/>
        <v>0</v>
      </c>
      <c r="AG177" s="91">
        <f t="shared" si="4"/>
        <v>0</v>
      </c>
      <c r="AH177" s="72"/>
      <c r="AI177" s="72"/>
    </row>
    <row r="178" spans="1:36" x14ac:dyDescent="0.3">
      <c r="A178" s="142" t="s">
        <v>901</v>
      </c>
      <c r="B178" s="90">
        <v>45891</v>
      </c>
      <c r="C178" t="str">
        <f>VLOOKUP(D178,'Tīmekļa vietnes'!A:B,2,0)</f>
        <v>Vidzemes plānošanas reģions</v>
      </c>
      <c r="D178" t="s">
        <v>399</v>
      </c>
      <c r="E178" t="s">
        <v>58</v>
      </c>
      <c r="F178" s="79">
        <v>45356</v>
      </c>
      <c r="G178" t="s">
        <v>798</v>
      </c>
      <c r="H178" s="82" t="s">
        <v>20</v>
      </c>
      <c r="I178" s="73">
        <v>100</v>
      </c>
      <c r="J178" s="74" t="s">
        <v>436</v>
      </c>
      <c r="K178" s="74">
        <v>0</v>
      </c>
      <c r="L178" s="74" t="s">
        <v>436</v>
      </c>
      <c r="M178" s="74">
        <v>0</v>
      </c>
      <c r="N178" s="74" t="s">
        <v>436</v>
      </c>
      <c r="O178" s="74">
        <v>0</v>
      </c>
      <c r="P178" s="74" t="s">
        <v>892</v>
      </c>
      <c r="Q178" s="74" t="s">
        <v>438</v>
      </c>
      <c r="R178" s="74" t="s">
        <v>436</v>
      </c>
      <c r="S178" s="74">
        <v>0</v>
      </c>
      <c r="T178" s="74" t="s">
        <v>436</v>
      </c>
      <c r="U178" s="74">
        <v>0</v>
      </c>
      <c r="V178" s="74" t="s">
        <v>436</v>
      </c>
      <c r="W178" s="74">
        <v>0</v>
      </c>
      <c r="X178" s="74" t="s">
        <v>897</v>
      </c>
      <c r="Y178" s="74" t="s">
        <v>438</v>
      </c>
      <c r="Z178" s="74" t="s">
        <v>897</v>
      </c>
      <c r="AA178" s="74" t="s">
        <v>438</v>
      </c>
      <c r="AB178" s="76"/>
      <c r="AC178" s="76"/>
      <c r="AD178" s="40" t="s">
        <v>903</v>
      </c>
      <c r="AE178" s="72">
        <v>12</v>
      </c>
      <c r="AF178" s="72">
        <f t="shared" si="5"/>
        <v>0</v>
      </c>
      <c r="AG178" s="91">
        <f t="shared" si="4"/>
        <v>0</v>
      </c>
      <c r="AH178" s="72"/>
      <c r="AI178" s="72"/>
    </row>
    <row r="179" spans="1:36" ht="57.6" x14ac:dyDescent="0.3">
      <c r="A179" s="81" t="s">
        <v>953</v>
      </c>
      <c r="B179" s="90">
        <v>45894</v>
      </c>
      <c r="C179" t="str">
        <f>VLOOKUP(D179,'Tīmekļa vietnes'!A:B,2,0)</f>
        <v>Rīgas plānošanas reģions</v>
      </c>
      <c r="D179" t="s">
        <v>400</v>
      </c>
      <c r="E179" t="s">
        <v>401</v>
      </c>
      <c r="F179" s="79">
        <v>44673</v>
      </c>
      <c r="G179" t="s">
        <v>799</v>
      </c>
      <c r="H179" s="82" t="s">
        <v>4</v>
      </c>
      <c r="I179" s="73">
        <v>6.1036200000000003</v>
      </c>
      <c r="J179" s="74" t="s">
        <v>435</v>
      </c>
      <c r="K179" s="74">
        <v>2</v>
      </c>
      <c r="L179" s="74" t="s">
        <v>435</v>
      </c>
      <c r="M179" s="74">
        <v>2</v>
      </c>
      <c r="N179" s="74" t="s">
        <v>435</v>
      </c>
      <c r="O179" s="74">
        <v>2</v>
      </c>
      <c r="P179" s="74" t="s">
        <v>892</v>
      </c>
      <c r="Q179" s="74" t="s">
        <v>438</v>
      </c>
      <c r="R179" s="74" t="s">
        <v>435</v>
      </c>
      <c r="S179" s="74">
        <v>2</v>
      </c>
      <c r="T179" s="74" t="s">
        <v>436</v>
      </c>
      <c r="U179" s="74">
        <v>0</v>
      </c>
      <c r="V179" s="74" t="s">
        <v>436</v>
      </c>
      <c r="W179" s="74">
        <v>0</v>
      </c>
      <c r="X179" s="74" t="s">
        <v>896</v>
      </c>
      <c r="Y179" s="74">
        <v>1</v>
      </c>
      <c r="Z179" s="74" t="s">
        <v>896</v>
      </c>
      <c r="AA179" s="74">
        <v>1</v>
      </c>
      <c r="AB179" s="75" t="s">
        <v>983</v>
      </c>
      <c r="AC179" s="75"/>
      <c r="AD179" s="106" t="s">
        <v>1018</v>
      </c>
      <c r="AE179" s="72">
        <v>14</v>
      </c>
      <c r="AF179" s="72">
        <f t="shared" si="5"/>
        <v>10</v>
      </c>
      <c r="AG179" s="91">
        <f t="shared" si="4"/>
        <v>71.430000000000007</v>
      </c>
      <c r="AH179" s="73">
        <v>73.076923076923066</v>
      </c>
      <c r="AI179" s="73"/>
      <c r="AJ179" s="29"/>
    </row>
    <row r="180" spans="1:36" ht="28.8" x14ac:dyDescent="0.3">
      <c r="A180" s="142" t="s">
        <v>953</v>
      </c>
      <c r="B180" s="90">
        <v>45894</v>
      </c>
      <c r="C180" t="str">
        <f>VLOOKUP(D180,'Tīmekļa vietnes'!A:B,2,0)</f>
        <v>Rīgas plānošanas reģions</v>
      </c>
      <c r="D180" t="s">
        <v>400</v>
      </c>
      <c r="E180" t="s">
        <v>401</v>
      </c>
      <c r="F180" s="79">
        <v>45275</v>
      </c>
      <c r="G180" t="s">
        <v>800</v>
      </c>
      <c r="H180" s="82" t="s">
        <v>568</v>
      </c>
      <c r="I180" s="73">
        <v>100</v>
      </c>
      <c r="J180" s="74" t="s">
        <v>435</v>
      </c>
      <c r="K180" s="74">
        <v>2</v>
      </c>
      <c r="L180" s="74" t="s">
        <v>435</v>
      </c>
      <c r="M180" s="74">
        <v>2</v>
      </c>
      <c r="N180" s="74" t="s">
        <v>435</v>
      </c>
      <c r="O180" s="74">
        <v>2</v>
      </c>
      <c r="P180" s="74" t="s">
        <v>892</v>
      </c>
      <c r="Q180" s="74" t="s">
        <v>438</v>
      </c>
      <c r="R180" s="74" t="s">
        <v>435</v>
      </c>
      <c r="S180" s="74">
        <v>2</v>
      </c>
      <c r="T180" s="74" t="s">
        <v>436</v>
      </c>
      <c r="U180" s="74">
        <v>0</v>
      </c>
      <c r="V180" s="74" t="s">
        <v>436</v>
      </c>
      <c r="W180" s="74">
        <v>0</v>
      </c>
      <c r="X180" s="74" t="s">
        <v>896</v>
      </c>
      <c r="Y180" s="74">
        <v>1</v>
      </c>
      <c r="Z180" s="74" t="s">
        <v>897</v>
      </c>
      <c r="AA180" s="74" t="s">
        <v>438</v>
      </c>
      <c r="AB180" s="76"/>
      <c r="AC180" s="76"/>
      <c r="AD180" s="40"/>
      <c r="AE180" s="72">
        <v>12</v>
      </c>
      <c r="AF180" s="72">
        <f t="shared" si="5"/>
        <v>9</v>
      </c>
      <c r="AG180" s="91">
        <f t="shared" si="4"/>
        <v>75</v>
      </c>
      <c r="AH180" s="72"/>
      <c r="AI180" s="72"/>
    </row>
    <row r="181" spans="1:36" x14ac:dyDescent="0.3">
      <c r="A181" s="81" t="s">
        <v>951</v>
      </c>
      <c r="B181" s="90">
        <v>45895</v>
      </c>
      <c r="C181" t="str">
        <f>VLOOKUP(D181,'Tīmekļa vietnes'!A:B,2,0)</f>
        <v>Vidzemes plānošanas reģions</v>
      </c>
      <c r="D181" t="s">
        <v>402</v>
      </c>
      <c r="E181" t="s">
        <v>60</v>
      </c>
      <c r="F181" s="79">
        <v>42226</v>
      </c>
      <c r="G181" t="s">
        <v>801</v>
      </c>
      <c r="H181" s="82" t="s">
        <v>569</v>
      </c>
      <c r="I181" s="73">
        <v>23.999179999999999</v>
      </c>
      <c r="J181" s="74" t="s">
        <v>435</v>
      </c>
      <c r="K181" s="74">
        <v>2</v>
      </c>
      <c r="L181" s="74" t="s">
        <v>435</v>
      </c>
      <c r="M181" s="74">
        <v>2</v>
      </c>
      <c r="N181" s="74" t="s">
        <v>435</v>
      </c>
      <c r="O181" s="74">
        <v>2</v>
      </c>
      <c r="P181" s="74" t="s">
        <v>892</v>
      </c>
      <c r="Q181" s="74" t="s">
        <v>438</v>
      </c>
      <c r="R181" s="74" t="s">
        <v>435</v>
      </c>
      <c r="S181" s="74">
        <v>2</v>
      </c>
      <c r="T181" s="74" t="s">
        <v>436</v>
      </c>
      <c r="U181" s="74">
        <v>0</v>
      </c>
      <c r="V181" s="74" t="s">
        <v>436</v>
      </c>
      <c r="W181" s="74">
        <v>0</v>
      </c>
      <c r="X181" s="74" t="s">
        <v>897</v>
      </c>
      <c r="Y181" s="74" t="s">
        <v>438</v>
      </c>
      <c r="Z181" s="74" t="s">
        <v>897</v>
      </c>
      <c r="AA181" s="74" t="s">
        <v>438</v>
      </c>
      <c r="AB181" s="75" t="s">
        <v>977</v>
      </c>
      <c r="AC181" s="76"/>
      <c r="AD181" s="40"/>
      <c r="AE181" s="72">
        <v>12</v>
      </c>
      <c r="AF181" s="72">
        <f t="shared" si="5"/>
        <v>8</v>
      </c>
      <c r="AG181" s="91">
        <f t="shared" si="4"/>
        <v>66.67</v>
      </c>
      <c r="AH181" s="73">
        <v>87.671232876712324</v>
      </c>
      <c r="AI181" s="73">
        <v>55.555555555555557</v>
      </c>
      <c r="AJ181" s="29">
        <v>63.358778625954194</v>
      </c>
    </row>
    <row r="182" spans="1:36" ht="28.8" x14ac:dyDescent="0.3">
      <c r="A182" s="142" t="s">
        <v>951</v>
      </c>
      <c r="B182" s="90">
        <v>45895</v>
      </c>
      <c r="C182" t="str">
        <f>VLOOKUP(D182,'Tīmekļa vietnes'!A:B,2,0)</f>
        <v>Vidzemes plānošanas reģions</v>
      </c>
      <c r="D182" t="s">
        <v>402</v>
      </c>
      <c r="E182" t="s">
        <v>60</v>
      </c>
      <c r="F182" s="79">
        <v>43102</v>
      </c>
      <c r="G182" t="s">
        <v>802</v>
      </c>
      <c r="H182" s="82" t="s">
        <v>570</v>
      </c>
      <c r="I182" s="73">
        <v>100</v>
      </c>
      <c r="J182" s="74" t="s">
        <v>435</v>
      </c>
      <c r="K182" s="74">
        <v>2</v>
      </c>
      <c r="L182" s="74" t="s">
        <v>435</v>
      </c>
      <c r="M182" s="74">
        <v>2</v>
      </c>
      <c r="N182" s="74" t="s">
        <v>435</v>
      </c>
      <c r="O182" s="74">
        <v>2</v>
      </c>
      <c r="P182" s="74" t="s">
        <v>892</v>
      </c>
      <c r="Q182" s="74" t="s">
        <v>438</v>
      </c>
      <c r="R182" s="74" t="s">
        <v>435</v>
      </c>
      <c r="S182" s="74">
        <v>2</v>
      </c>
      <c r="T182" s="74" t="s">
        <v>435</v>
      </c>
      <c r="U182" s="74">
        <v>2</v>
      </c>
      <c r="V182" s="74" t="s">
        <v>435</v>
      </c>
      <c r="W182" s="74">
        <v>2</v>
      </c>
      <c r="X182" s="74" t="s">
        <v>897</v>
      </c>
      <c r="Y182" s="74" t="s">
        <v>438</v>
      </c>
      <c r="Z182" s="74" t="s">
        <v>897</v>
      </c>
      <c r="AA182" s="74" t="s">
        <v>438</v>
      </c>
      <c r="AB182" s="76"/>
      <c r="AC182" s="76"/>
      <c r="AD182" s="40"/>
      <c r="AE182" s="72">
        <v>12</v>
      </c>
      <c r="AF182" s="72">
        <f t="shared" si="5"/>
        <v>12</v>
      </c>
      <c r="AG182" s="91">
        <f t="shared" si="4"/>
        <v>100</v>
      </c>
      <c r="AH182" s="72"/>
      <c r="AI182" s="72"/>
    </row>
    <row r="183" spans="1:36" x14ac:dyDescent="0.3">
      <c r="A183" s="142" t="s">
        <v>951</v>
      </c>
      <c r="B183" s="90">
        <v>45895</v>
      </c>
      <c r="C183" t="str">
        <f>VLOOKUP(D183,'Tīmekļa vietnes'!A:B,2,0)</f>
        <v>Vidzemes plānošanas reģions</v>
      </c>
      <c r="D183" t="s">
        <v>402</v>
      </c>
      <c r="E183" t="s">
        <v>60</v>
      </c>
      <c r="F183" s="79">
        <v>38002</v>
      </c>
      <c r="G183" t="s">
        <v>803</v>
      </c>
      <c r="H183" s="82" t="s">
        <v>571</v>
      </c>
      <c r="I183" s="73">
        <v>100</v>
      </c>
      <c r="J183" s="74" t="s">
        <v>435</v>
      </c>
      <c r="K183" s="74">
        <v>2</v>
      </c>
      <c r="L183" s="74" t="s">
        <v>435</v>
      </c>
      <c r="M183" s="74">
        <v>2</v>
      </c>
      <c r="N183" s="74" t="s">
        <v>435</v>
      </c>
      <c r="O183" s="74">
        <v>2</v>
      </c>
      <c r="P183" s="74" t="s">
        <v>892</v>
      </c>
      <c r="Q183" s="74" t="s">
        <v>438</v>
      </c>
      <c r="R183" s="74" t="s">
        <v>435</v>
      </c>
      <c r="S183" s="74">
        <v>2</v>
      </c>
      <c r="T183" s="74" t="s">
        <v>435</v>
      </c>
      <c r="U183" s="74">
        <v>2</v>
      </c>
      <c r="V183" s="74" t="s">
        <v>436</v>
      </c>
      <c r="W183" s="74">
        <v>0</v>
      </c>
      <c r="X183" s="74" t="s">
        <v>897</v>
      </c>
      <c r="Y183" s="74" t="s">
        <v>438</v>
      </c>
      <c r="Z183" s="74" t="s">
        <v>896</v>
      </c>
      <c r="AA183" s="74">
        <v>1</v>
      </c>
      <c r="AB183" s="76"/>
      <c r="AC183" s="76"/>
      <c r="AD183" s="40" t="s">
        <v>952</v>
      </c>
      <c r="AE183" s="72">
        <v>13</v>
      </c>
      <c r="AF183" s="72">
        <f t="shared" si="5"/>
        <v>11</v>
      </c>
      <c r="AG183" s="91">
        <f t="shared" si="4"/>
        <v>84.62</v>
      </c>
      <c r="AH183" s="72"/>
      <c r="AI183" s="72"/>
    </row>
    <row r="184" spans="1:36" x14ac:dyDescent="0.3">
      <c r="A184" s="142" t="s">
        <v>951</v>
      </c>
      <c r="B184" s="90">
        <v>45895</v>
      </c>
      <c r="C184" t="str">
        <f>VLOOKUP(D184,'Tīmekļa vietnes'!A:B,2,0)</f>
        <v>Vidzemes plānošanas reģions</v>
      </c>
      <c r="D184" t="s">
        <v>402</v>
      </c>
      <c r="E184" t="s">
        <v>60</v>
      </c>
      <c r="F184" s="79">
        <v>42548</v>
      </c>
      <c r="G184" t="s">
        <v>804</v>
      </c>
      <c r="H184" s="144" t="s">
        <v>572</v>
      </c>
      <c r="I184" s="73">
        <v>31.25</v>
      </c>
      <c r="J184" s="74" t="s">
        <v>434</v>
      </c>
      <c r="K184" s="74">
        <v>1</v>
      </c>
      <c r="L184" s="74" t="s">
        <v>435</v>
      </c>
      <c r="M184" s="74">
        <v>2</v>
      </c>
      <c r="N184" s="74" t="s">
        <v>435</v>
      </c>
      <c r="O184" s="74">
        <v>2</v>
      </c>
      <c r="P184" s="74" t="s">
        <v>892</v>
      </c>
      <c r="Q184" s="74" t="s">
        <v>438</v>
      </c>
      <c r="R184" s="74" t="s">
        <v>435</v>
      </c>
      <c r="S184" s="74">
        <v>2</v>
      </c>
      <c r="T184" s="74" t="s">
        <v>436</v>
      </c>
      <c r="U184" s="74">
        <v>0</v>
      </c>
      <c r="V184" s="74" t="s">
        <v>436</v>
      </c>
      <c r="W184" s="74">
        <v>0</v>
      </c>
      <c r="X184" s="74" t="s">
        <v>897</v>
      </c>
      <c r="Y184" s="74" t="s">
        <v>438</v>
      </c>
      <c r="Z184" s="74" t="s">
        <v>897</v>
      </c>
      <c r="AA184" s="74" t="s">
        <v>438</v>
      </c>
      <c r="AB184" s="76"/>
      <c r="AC184" s="76"/>
      <c r="AD184" s="40"/>
      <c r="AE184" s="72">
        <v>12</v>
      </c>
      <c r="AF184" s="72">
        <f t="shared" si="5"/>
        <v>7</v>
      </c>
      <c r="AG184" s="91">
        <f t="shared" si="4"/>
        <v>58.33</v>
      </c>
      <c r="AH184" s="72"/>
      <c r="AI184" s="72"/>
    </row>
    <row r="185" spans="1:36" x14ac:dyDescent="0.3">
      <c r="A185" s="142" t="s">
        <v>951</v>
      </c>
      <c r="B185" s="90">
        <v>45895</v>
      </c>
      <c r="C185" t="str">
        <f>VLOOKUP(D185,'Tīmekļa vietnes'!A:B,2,0)</f>
        <v>Vidzemes plānošanas reģions</v>
      </c>
      <c r="D185" t="s">
        <v>402</v>
      </c>
      <c r="E185" t="s">
        <v>60</v>
      </c>
      <c r="F185" s="79">
        <v>44397</v>
      </c>
      <c r="G185" t="s">
        <v>805</v>
      </c>
      <c r="H185" s="82" t="s">
        <v>573</v>
      </c>
      <c r="I185" s="73">
        <v>100</v>
      </c>
      <c r="J185" s="74" t="s">
        <v>435</v>
      </c>
      <c r="K185" s="74">
        <v>2</v>
      </c>
      <c r="L185" s="74" t="s">
        <v>435</v>
      </c>
      <c r="M185" s="74">
        <v>2</v>
      </c>
      <c r="N185" s="74" t="s">
        <v>435</v>
      </c>
      <c r="O185" s="74">
        <v>2</v>
      </c>
      <c r="P185" s="74" t="s">
        <v>892</v>
      </c>
      <c r="Q185" s="74" t="s">
        <v>438</v>
      </c>
      <c r="R185" s="74" t="s">
        <v>435</v>
      </c>
      <c r="S185" s="74">
        <v>2</v>
      </c>
      <c r="T185" s="74" t="s">
        <v>435</v>
      </c>
      <c r="U185" s="74">
        <v>2</v>
      </c>
      <c r="V185" s="74" t="s">
        <v>436</v>
      </c>
      <c r="W185" s="74">
        <v>0</v>
      </c>
      <c r="X185" s="74" t="s">
        <v>897</v>
      </c>
      <c r="Y185" s="74" t="s">
        <v>438</v>
      </c>
      <c r="Z185" s="74" t="s">
        <v>897</v>
      </c>
      <c r="AA185" s="74" t="s">
        <v>438</v>
      </c>
      <c r="AB185" s="76"/>
      <c r="AC185" s="76"/>
      <c r="AD185" s="109" t="s">
        <v>1045</v>
      </c>
      <c r="AE185" s="72">
        <v>12</v>
      </c>
      <c r="AF185" s="72">
        <f t="shared" si="5"/>
        <v>10</v>
      </c>
      <c r="AG185" s="91">
        <f t="shared" ref="AG185:AG248" si="8">ROUND(AF185/AE185*100,2)</f>
        <v>83.33</v>
      </c>
      <c r="AH185" s="72"/>
      <c r="AI185" s="72"/>
    </row>
    <row r="186" spans="1:36" x14ac:dyDescent="0.3">
      <c r="A186" s="142" t="s">
        <v>951</v>
      </c>
      <c r="B186" s="90">
        <v>45895</v>
      </c>
      <c r="C186" t="str">
        <f>VLOOKUP(D186,'Tīmekļa vietnes'!A:B,2,0)</f>
        <v>Vidzemes plānošanas reģions</v>
      </c>
      <c r="D186" t="s">
        <v>402</v>
      </c>
      <c r="E186" t="s">
        <v>60</v>
      </c>
      <c r="F186" s="79">
        <v>44397</v>
      </c>
      <c r="G186" t="s">
        <v>806</v>
      </c>
      <c r="H186" s="82" t="s">
        <v>574</v>
      </c>
      <c r="I186" s="73">
        <v>99.891090000000005</v>
      </c>
      <c r="J186" s="74" t="s">
        <v>435</v>
      </c>
      <c r="K186" s="74">
        <v>2</v>
      </c>
      <c r="L186" s="74" t="s">
        <v>435</v>
      </c>
      <c r="M186" s="74">
        <v>2</v>
      </c>
      <c r="N186" s="74" t="s">
        <v>435</v>
      </c>
      <c r="O186" s="74">
        <v>2</v>
      </c>
      <c r="P186" s="74" t="s">
        <v>892</v>
      </c>
      <c r="Q186" s="74" t="s">
        <v>438</v>
      </c>
      <c r="R186" s="74" t="s">
        <v>435</v>
      </c>
      <c r="S186" s="74">
        <v>2</v>
      </c>
      <c r="T186" s="74" t="s">
        <v>436</v>
      </c>
      <c r="U186" s="74">
        <v>0</v>
      </c>
      <c r="V186" s="74" t="s">
        <v>436</v>
      </c>
      <c r="W186" s="74">
        <v>0</v>
      </c>
      <c r="X186" s="74" t="s">
        <v>897</v>
      </c>
      <c r="Y186" s="74" t="s">
        <v>438</v>
      </c>
      <c r="Z186" s="74" t="s">
        <v>896</v>
      </c>
      <c r="AA186" s="74">
        <v>1</v>
      </c>
      <c r="AB186" s="76"/>
      <c r="AC186" s="76"/>
      <c r="AD186" s="40" t="s">
        <v>952</v>
      </c>
      <c r="AE186" s="72">
        <v>13</v>
      </c>
      <c r="AF186" s="72">
        <f t="shared" ref="AF186:AF249" si="9">SUM(K186,M186,O186,Q186,S186,U186,W186,Y186,AA186)</f>
        <v>9</v>
      </c>
      <c r="AG186" s="91">
        <f t="shared" si="8"/>
        <v>69.23</v>
      </c>
      <c r="AH186" s="72"/>
      <c r="AI186" s="72"/>
    </row>
    <row r="187" spans="1:36" ht="28.8" x14ac:dyDescent="0.3">
      <c r="A187" s="142" t="s">
        <v>951</v>
      </c>
      <c r="B187" s="90">
        <v>45895</v>
      </c>
      <c r="C187" t="str">
        <f>VLOOKUP(D187,'Tīmekļa vietnes'!A:B,2,0)</f>
        <v>Vidzemes plānošanas reģions</v>
      </c>
      <c r="D187" t="s">
        <v>402</v>
      </c>
      <c r="E187" t="s">
        <v>60</v>
      </c>
      <c r="F187" s="79">
        <v>44540</v>
      </c>
      <c r="G187" t="s">
        <v>807</v>
      </c>
      <c r="H187" s="82" t="s">
        <v>575</v>
      </c>
      <c r="I187" s="73">
        <v>100</v>
      </c>
      <c r="J187" s="74" t="s">
        <v>435</v>
      </c>
      <c r="K187" s="74">
        <v>2</v>
      </c>
      <c r="L187" s="74" t="s">
        <v>435</v>
      </c>
      <c r="M187" s="74">
        <v>2</v>
      </c>
      <c r="N187" s="74" t="s">
        <v>435</v>
      </c>
      <c r="O187" s="74">
        <v>2</v>
      </c>
      <c r="P187" s="74" t="s">
        <v>892</v>
      </c>
      <c r="Q187" s="74" t="s">
        <v>438</v>
      </c>
      <c r="R187" s="74" t="s">
        <v>435</v>
      </c>
      <c r="S187" s="74">
        <v>2</v>
      </c>
      <c r="T187" s="74" t="s">
        <v>435</v>
      </c>
      <c r="U187" s="74">
        <v>2</v>
      </c>
      <c r="V187" s="74" t="s">
        <v>434</v>
      </c>
      <c r="W187" s="74">
        <v>1</v>
      </c>
      <c r="X187" s="74" t="s">
        <v>897</v>
      </c>
      <c r="Y187" s="74" t="s">
        <v>438</v>
      </c>
      <c r="Z187" s="74" t="s">
        <v>897</v>
      </c>
      <c r="AA187" s="74" t="s">
        <v>438</v>
      </c>
      <c r="AB187" s="76"/>
      <c r="AC187" s="76"/>
      <c r="AD187" s="40"/>
      <c r="AE187" s="72">
        <v>12</v>
      </c>
      <c r="AF187" s="72">
        <f t="shared" si="9"/>
        <v>11</v>
      </c>
      <c r="AG187" s="91">
        <f t="shared" si="8"/>
        <v>91.67</v>
      </c>
      <c r="AH187" s="72"/>
      <c r="AI187" s="72"/>
    </row>
    <row r="188" spans="1:36" ht="28.8" x14ac:dyDescent="0.3">
      <c r="A188" s="142" t="s">
        <v>951</v>
      </c>
      <c r="B188" s="90">
        <v>45895</v>
      </c>
      <c r="C188" t="str">
        <f>VLOOKUP(D188,'Tīmekļa vietnes'!A:B,2,0)</f>
        <v>Vidzemes plānošanas reģions</v>
      </c>
      <c r="D188" t="s">
        <v>402</v>
      </c>
      <c r="E188" t="s">
        <v>60</v>
      </c>
      <c r="F188" s="79">
        <v>44578</v>
      </c>
      <c r="G188" t="s">
        <v>808</v>
      </c>
      <c r="H188" s="144" t="s">
        <v>576</v>
      </c>
      <c r="I188" s="73">
        <v>100</v>
      </c>
      <c r="J188" s="74" t="s">
        <v>435</v>
      </c>
      <c r="K188" s="74">
        <v>2</v>
      </c>
      <c r="L188" s="74" t="s">
        <v>435</v>
      </c>
      <c r="M188" s="74">
        <v>2</v>
      </c>
      <c r="N188" s="74" t="s">
        <v>435</v>
      </c>
      <c r="O188" s="74">
        <v>2</v>
      </c>
      <c r="P188" s="74" t="s">
        <v>892</v>
      </c>
      <c r="Q188" s="74" t="s">
        <v>438</v>
      </c>
      <c r="R188" s="74" t="s">
        <v>435</v>
      </c>
      <c r="S188" s="74">
        <v>2</v>
      </c>
      <c r="T188" s="74" t="s">
        <v>435</v>
      </c>
      <c r="U188" s="74">
        <v>2</v>
      </c>
      <c r="V188" s="74" t="s">
        <v>435</v>
      </c>
      <c r="W188" s="74">
        <v>2</v>
      </c>
      <c r="X188" s="74" t="s">
        <v>897</v>
      </c>
      <c r="Y188" s="74" t="s">
        <v>438</v>
      </c>
      <c r="Z188" s="74" t="s">
        <v>897</v>
      </c>
      <c r="AA188" s="74" t="s">
        <v>438</v>
      </c>
      <c r="AB188" s="76"/>
      <c r="AC188" s="76"/>
      <c r="AD188" s="40" t="s">
        <v>1045</v>
      </c>
      <c r="AE188" s="72">
        <v>12</v>
      </c>
      <c r="AF188" s="72">
        <f t="shared" si="9"/>
        <v>12</v>
      </c>
      <c r="AG188" s="91">
        <f t="shared" si="8"/>
        <v>100</v>
      </c>
      <c r="AH188" s="72"/>
      <c r="AI188" s="72"/>
    </row>
    <row r="189" spans="1:36" ht="28.8" x14ac:dyDescent="0.3">
      <c r="A189" s="142" t="s">
        <v>951</v>
      </c>
      <c r="B189" s="90">
        <v>45895</v>
      </c>
      <c r="C189" t="str">
        <f>VLOOKUP(D189,'Tīmekļa vietnes'!A:B,2,0)</f>
        <v>Vidzemes plānošanas reģions</v>
      </c>
      <c r="D189" t="s">
        <v>402</v>
      </c>
      <c r="E189" t="s">
        <v>60</v>
      </c>
      <c r="F189" s="79">
        <v>44694</v>
      </c>
      <c r="G189" t="s">
        <v>809</v>
      </c>
      <c r="H189" s="82" t="s">
        <v>577</v>
      </c>
      <c r="I189" s="73">
        <v>100</v>
      </c>
      <c r="J189" s="74" t="s">
        <v>435</v>
      </c>
      <c r="K189" s="74">
        <v>2</v>
      </c>
      <c r="L189" s="74" t="s">
        <v>435</v>
      </c>
      <c r="M189" s="74">
        <v>2</v>
      </c>
      <c r="N189" s="74" t="s">
        <v>435</v>
      </c>
      <c r="O189" s="74">
        <v>2</v>
      </c>
      <c r="P189" s="74" t="s">
        <v>892</v>
      </c>
      <c r="Q189" s="74" t="s">
        <v>438</v>
      </c>
      <c r="R189" s="74" t="s">
        <v>435</v>
      </c>
      <c r="S189" s="74">
        <v>2</v>
      </c>
      <c r="T189" s="74" t="s">
        <v>435</v>
      </c>
      <c r="U189" s="74">
        <v>2</v>
      </c>
      <c r="V189" s="74" t="s">
        <v>435</v>
      </c>
      <c r="W189" s="74">
        <v>2</v>
      </c>
      <c r="X189" s="74" t="s">
        <v>897</v>
      </c>
      <c r="Y189" s="74" t="s">
        <v>438</v>
      </c>
      <c r="Z189" s="74" t="s">
        <v>897</v>
      </c>
      <c r="AA189" s="74" t="s">
        <v>438</v>
      </c>
      <c r="AB189" s="76"/>
      <c r="AC189" s="76"/>
      <c r="AD189" s="40" t="s">
        <v>1045</v>
      </c>
      <c r="AE189" s="72">
        <v>12</v>
      </c>
      <c r="AF189" s="72">
        <f t="shared" si="9"/>
        <v>12</v>
      </c>
      <c r="AG189" s="91">
        <f t="shared" si="8"/>
        <v>100</v>
      </c>
      <c r="AH189" s="72"/>
      <c r="AI189" s="72"/>
    </row>
    <row r="190" spans="1:36" x14ac:dyDescent="0.3">
      <c r="A190" s="142" t="s">
        <v>951</v>
      </c>
      <c r="B190" s="90">
        <v>45895</v>
      </c>
      <c r="C190" t="str">
        <f>VLOOKUP(D190,'Tīmekļa vietnes'!A:B,2,0)</f>
        <v>Vidzemes plānošanas reģions</v>
      </c>
      <c r="D190" t="s">
        <v>402</v>
      </c>
      <c r="E190" t="s">
        <v>60</v>
      </c>
      <c r="F190" s="79">
        <v>45155</v>
      </c>
      <c r="G190" t="s">
        <v>657</v>
      </c>
      <c r="H190" s="82" t="s">
        <v>448</v>
      </c>
      <c r="I190" s="73">
        <v>5.3878899999999996</v>
      </c>
      <c r="J190" s="74" t="s">
        <v>435</v>
      </c>
      <c r="K190" s="74">
        <v>2</v>
      </c>
      <c r="L190" s="74" t="s">
        <v>435</v>
      </c>
      <c r="M190" s="74">
        <v>2</v>
      </c>
      <c r="N190" s="74" t="s">
        <v>435</v>
      </c>
      <c r="O190" s="74">
        <v>2</v>
      </c>
      <c r="P190" s="74" t="s">
        <v>892</v>
      </c>
      <c r="Q190" s="74" t="s">
        <v>438</v>
      </c>
      <c r="R190" s="74" t="s">
        <v>435</v>
      </c>
      <c r="S190" s="74">
        <v>2</v>
      </c>
      <c r="T190" s="74" t="s">
        <v>435</v>
      </c>
      <c r="U190" s="74">
        <v>2</v>
      </c>
      <c r="V190" s="74" t="s">
        <v>435</v>
      </c>
      <c r="W190" s="74">
        <v>2</v>
      </c>
      <c r="X190" s="74" t="s">
        <v>897</v>
      </c>
      <c r="Y190" s="74" t="s">
        <v>438</v>
      </c>
      <c r="Z190" s="74" t="s">
        <v>897</v>
      </c>
      <c r="AA190" s="74" t="s">
        <v>438</v>
      </c>
      <c r="AB190" s="76"/>
      <c r="AC190" s="76"/>
      <c r="AD190" s="40" t="s">
        <v>1045</v>
      </c>
      <c r="AE190" s="72">
        <v>12</v>
      </c>
      <c r="AF190" s="72">
        <f t="shared" si="9"/>
        <v>12</v>
      </c>
      <c r="AG190" s="91">
        <f t="shared" si="8"/>
        <v>100</v>
      </c>
      <c r="AH190" s="72"/>
      <c r="AI190" s="72"/>
    </row>
    <row r="191" spans="1:36" x14ac:dyDescent="0.3">
      <c r="A191" s="142" t="s">
        <v>951</v>
      </c>
      <c r="B191" s="90">
        <v>45895</v>
      </c>
      <c r="C191" t="str">
        <f>VLOOKUP(D191,'Tīmekļa vietnes'!A:B,2,0)</f>
        <v>Vidzemes plānošanas reģions</v>
      </c>
      <c r="D191" t="s">
        <v>402</v>
      </c>
      <c r="E191" t="s">
        <v>60</v>
      </c>
      <c r="F191" s="79">
        <v>45264</v>
      </c>
      <c r="G191" t="s">
        <v>810</v>
      </c>
      <c r="H191" s="82" t="s">
        <v>578</v>
      </c>
      <c r="I191" s="73">
        <v>100</v>
      </c>
      <c r="J191" s="74" t="s">
        <v>435</v>
      </c>
      <c r="K191" s="74">
        <v>2</v>
      </c>
      <c r="L191" s="74" t="s">
        <v>435</v>
      </c>
      <c r="M191" s="74">
        <v>2</v>
      </c>
      <c r="N191" s="74" t="s">
        <v>435</v>
      </c>
      <c r="O191" s="74">
        <v>2</v>
      </c>
      <c r="P191" s="74" t="s">
        <v>892</v>
      </c>
      <c r="Q191" s="74" t="s">
        <v>438</v>
      </c>
      <c r="R191" s="74" t="s">
        <v>435</v>
      </c>
      <c r="S191" s="74">
        <v>2</v>
      </c>
      <c r="T191" s="74" t="s">
        <v>435</v>
      </c>
      <c r="U191" s="74">
        <v>2</v>
      </c>
      <c r="V191" s="74" t="s">
        <v>435</v>
      </c>
      <c r="W191" s="74">
        <v>2</v>
      </c>
      <c r="X191" s="74" t="s">
        <v>897</v>
      </c>
      <c r="Y191" s="74" t="s">
        <v>438</v>
      </c>
      <c r="Z191" s="74" t="s">
        <v>897</v>
      </c>
      <c r="AA191" s="74" t="s">
        <v>438</v>
      </c>
      <c r="AB191" s="76"/>
      <c r="AC191" s="76"/>
      <c r="AD191" s="40"/>
      <c r="AE191" s="72">
        <v>12</v>
      </c>
      <c r="AF191" s="72">
        <f t="shared" si="9"/>
        <v>12</v>
      </c>
      <c r="AG191" s="91">
        <f t="shared" si="8"/>
        <v>100</v>
      </c>
      <c r="AH191" s="72"/>
      <c r="AI191" s="72"/>
    </row>
    <row r="192" spans="1:36" x14ac:dyDescent="0.3">
      <c r="A192" s="142" t="s">
        <v>951</v>
      </c>
      <c r="B192" s="90">
        <v>45895</v>
      </c>
      <c r="C192" t="str">
        <f>VLOOKUP(D192,'Tīmekļa vietnes'!A:B,2,0)</f>
        <v>Vidzemes plānošanas reģions</v>
      </c>
      <c r="D192" t="s">
        <v>402</v>
      </c>
      <c r="E192" t="s">
        <v>60</v>
      </c>
      <c r="F192" s="79">
        <v>45267</v>
      </c>
      <c r="G192" t="s">
        <v>811</v>
      </c>
      <c r="H192" s="82" t="s">
        <v>579</v>
      </c>
      <c r="I192" s="73">
        <v>100</v>
      </c>
      <c r="J192" s="74" t="s">
        <v>435</v>
      </c>
      <c r="K192" s="74">
        <v>2</v>
      </c>
      <c r="L192" s="74" t="s">
        <v>435</v>
      </c>
      <c r="M192" s="74">
        <v>2</v>
      </c>
      <c r="N192" s="74" t="s">
        <v>435</v>
      </c>
      <c r="O192" s="74">
        <v>2</v>
      </c>
      <c r="P192" s="74" t="s">
        <v>892</v>
      </c>
      <c r="Q192" s="74" t="s">
        <v>438</v>
      </c>
      <c r="R192" s="74" t="s">
        <v>435</v>
      </c>
      <c r="S192" s="74">
        <v>2</v>
      </c>
      <c r="T192" s="74" t="s">
        <v>435</v>
      </c>
      <c r="U192" s="74">
        <v>2</v>
      </c>
      <c r="V192" s="74" t="s">
        <v>435</v>
      </c>
      <c r="W192" s="74">
        <v>2</v>
      </c>
      <c r="X192" s="74" t="s">
        <v>897</v>
      </c>
      <c r="Y192" s="74" t="s">
        <v>438</v>
      </c>
      <c r="Z192" s="74" t="s">
        <v>897</v>
      </c>
      <c r="AA192" s="74" t="s">
        <v>438</v>
      </c>
      <c r="AB192" s="76"/>
      <c r="AC192" s="76"/>
      <c r="AD192" s="110" t="s">
        <v>1046</v>
      </c>
      <c r="AE192" s="72">
        <v>12</v>
      </c>
      <c r="AF192" s="72">
        <f t="shared" si="9"/>
        <v>12</v>
      </c>
      <c r="AG192" s="91">
        <f t="shared" si="8"/>
        <v>100</v>
      </c>
      <c r="AH192" s="72"/>
      <c r="AI192" s="72"/>
    </row>
    <row r="193" spans="1:36" ht="43.2" x14ac:dyDescent="0.3">
      <c r="A193" s="81" t="s">
        <v>345</v>
      </c>
      <c r="B193" s="90">
        <v>45891</v>
      </c>
      <c r="C193" t="str">
        <f>VLOOKUP(D193,'Tīmekļa vietnes'!A:B,2,0)</f>
        <v>Rīgas plānošanas reģions</v>
      </c>
      <c r="D193" t="s">
        <v>403</v>
      </c>
      <c r="E193" t="s">
        <v>61</v>
      </c>
      <c r="F193" s="79">
        <v>42481</v>
      </c>
      <c r="G193" t="s">
        <v>812</v>
      </c>
      <c r="H193" s="82" t="s">
        <v>580</v>
      </c>
      <c r="I193" s="73">
        <v>53.947369999999999</v>
      </c>
      <c r="J193" s="74" t="s">
        <v>434</v>
      </c>
      <c r="K193" s="74">
        <v>1</v>
      </c>
      <c r="L193" s="74" t="s">
        <v>436</v>
      </c>
      <c r="M193" s="74">
        <v>0</v>
      </c>
      <c r="N193" s="74" t="s">
        <v>436</v>
      </c>
      <c r="O193" s="74">
        <v>0</v>
      </c>
      <c r="P193" s="74" t="s">
        <v>892</v>
      </c>
      <c r="Q193" s="74" t="s">
        <v>438</v>
      </c>
      <c r="R193" s="74" t="s">
        <v>436</v>
      </c>
      <c r="S193" s="74">
        <v>0</v>
      </c>
      <c r="T193" s="74" t="s">
        <v>436</v>
      </c>
      <c r="U193" s="74">
        <v>0</v>
      </c>
      <c r="V193" s="74" t="s">
        <v>436</v>
      </c>
      <c r="W193" s="74">
        <v>0</v>
      </c>
      <c r="X193" s="74" t="s">
        <v>897</v>
      </c>
      <c r="Y193" s="74" t="s">
        <v>438</v>
      </c>
      <c r="Z193" s="74" t="s">
        <v>897</v>
      </c>
      <c r="AA193" s="74" t="s">
        <v>438</v>
      </c>
      <c r="AB193" s="75" t="s">
        <v>983</v>
      </c>
      <c r="AC193" s="76"/>
      <c r="AD193" s="101" t="s">
        <v>1011</v>
      </c>
      <c r="AE193" s="72">
        <v>12</v>
      </c>
      <c r="AF193" s="72">
        <f t="shared" si="9"/>
        <v>1</v>
      </c>
      <c r="AG193" s="91">
        <f t="shared" si="8"/>
        <v>8.33</v>
      </c>
      <c r="AH193" s="73">
        <v>16.666666666666664</v>
      </c>
      <c r="AI193" s="73">
        <v>42.105263157894733</v>
      </c>
      <c r="AJ193" s="29">
        <v>25</v>
      </c>
    </row>
    <row r="194" spans="1:36" ht="43.2" x14ac:dyDescent="0.3">
      <c r="A194" s="142" t="s">
        <v>345</v>
      </c>
      <c r="B194" s="90">
        <v>45891</v>
      </c>
      <c r="C194" t="str">
        <f>VLOOKUP(D194,'Tīmekļa vietnes'!A:B,2,0)</f>
        <v>Rīgas plānošanas reģions</v>
      </c>
      <c r="D194" t="s">
        <v>403</v>
      </c>
      <c r="E194" t="s">
        <v>61</v>
      </c>
      <c r="F194" s="79">
        <v>43175</v>
      </c>
      <c r="G194" t="s">
        <v>799</v>
      </c>
      <c r="H194" s="82" t="s">
        <v>4</v>
      </c>
      <c r="I194" s="73">
        <v>2.3226200000000001</v>
      </c>
      <c r="J194" s="74" t="s">
        <v>434</v>
      </c>
      <c r="K194" s="74">
        <v>1</v>
      </c>
      <c r="L194" s="74" t="s">
        <v>436</v>
      </c>
      <c r="M194" s="74">
        <v>0</v>
      </c>
      <c r="N194" s="74" t="s">
        <v>436</v>
      </c>
      <c r="O194" s="74">
        <v>0</v>
      </c>
      <c r="P194" s="74" t="s">
        <v>892</v>
      </c>
      <c r="Q194" s="74" t="s">
        <v>438</v>
      </c>
      <c r="R194" s="74" t="s">
        <v>436</v>
      </c>
      <c r="S194" s="74">
        <v>0</v>
      </c>
      <c r="T194" s="74" t="s">
        <v>436</v>
      </c>
      <c r="U194" s="74">
        <v>0</v>
      </c>
      <c r="V194" s="74" t="s">
        <v>436</v>
      </c>
      <c r="W194" s="74">
        <v>0</v>
      </c>
      <c r="X194" s="74" t="s">
        <v>897</v>
      </c>
      <c r="Y194" s="74" t="s">
        <v>438</v>
      </c>
      <c r="Z194" s="74" t="s">
        <v>897</v>
      </c>
      <c r="AA194" s="74" t="s">
        <v>438</v>
      </c>
      <c r="AB194" s="76"/>
      <c r="AC194" s="76"/>
      <c r="AD194" s="101" t="s">
        <v>1011</v>
      </c>
      <c r="AE194" s="72">
        <v>12</v>
      </c>
      <c r="AF194" s="72">
        <f t="shared" si="9"/>
        <v>1</v>
      </c>
      <c r="AG194" s="91">
        <f t="shared" si="8"/>
        <v>8.33</v>
      </c>
      <c r="AH194" s="72"/>
      <c r="AI194" s="72"/>
    </row>
    <row r="195" spans="1:36" ht="43.2" x14ac:dyDescent="0.3">
      <c r="A195" s="142" t="s">
        <v>345</v>
      </c>
      <c r="B195" s="90">
        <v>45891</v>
      </c>
      <c r="C195" t="str">
        <f>VLOOKUP(D195,'Tīmekļa vietnes'!A:B,2,0)</f>
        <v>Rīgas plānošanas reģions</v>
      </c>
      <c r="D195" t="s">
        <v>403</v>
      </c>
      <c r="E195" t="s">
        <v>61</v>
      </c>
      <c r="F195" s="79">
        <v>45358</v>
      </c>
      <c r="G195" t="s">
        <v>813</v>
      </c>
      <c r="H195" s="82" t="s">
        <v>581</v>
      </c>
      <c r="I195" s="73">
        <v>100</v>
      </c>
      <c r="J195" s="74" t="s">
        <v>434</v>
      </c>
      <c r="K195" s="74">
        <v>1</v>
      </c>
      <c r="L195" s="74" t="s">
        <v>434</v>
      </c>
      <c r="M195" s="74">
        <v>1</v>
      </c>
      <c r="N195" s="74" t="s">
        <v>436</v>
      </c>
      <c r="O195" s="74">
        <v>0</v>
      </c>
      <c r="P195" s="74" t="s">
        <v>892</v>
      </c>
      <c r="Q195" s="74" t="s">
        <v>438</v>
      </c>
      <c r="R195" s="74" t="s">
        <v>436</v>
      </c>
      <c r="S195" s="74">
        <v>0</v>
      </c>
      <c r="T195" s="74" t="s">
        <v>435</v>
      </c>
      <c r="U195" s="74">
        <v>2</v>
      </c>
      <c r="V195" s="74" t="s">
        <v>436</v>
      </c>
      <c r="W195" s="74">
        <v>0</v>
      </c>
      <c r="X195" s="74" t="s">
        <v>897</v>
      </c>
      <c r="Y195" s="74" t="s">
        <v>438</v>
      </c>
      <c r="Z195" s="74" t="s">
        <v>897</v>
      </c>
      <c r="AA195" s="74" t="s">
        <v>438</v>
      </c>
      <c r="AB195" s="76"/>
      <c r="AC195" s="76"/>
      <c r="AD195" s="101" t="s">
        <v>1012</v>
      </c>
      <c r="AE195" s="72">
        <v>12</v>
      </c>
      <c r="AF195" s="72">
        <f t="shared" si="9"/>
        <v>4</v>
      </c>
      <c r="AG195" s="91">
        <f t="shared" si="8"/>
        <v>33.33</v>
      </c>
      <c r="AH195" s="72"/>
      <c r="AI195" s="72"/>
    </row>
    <row r="196" spans="1:36" x14ac:dyDescent="0.3">
      <c r="A196" s="81" t="s">
        <v>963</v>
      </c>
      <c r="B196" s="90">
        <v>45894</v>
      </c>
      <c r="C196" t="str">
        <f>VLOOKUP(D196,'Tīmekļa vietnes'!A:B,2,0)</f>
        <v>Latgales plānošanas reģions</v>
      </c>
      <c r="D196" t="s">
        <v>404</v>
      </c>
      <c r="E196" t="s">
        <v>62</v>
      </c>
      <c r="F196" s="79">
        <v>45054</v>
      </c>
      <c r="G196" t="s">
        <v>814</v>
      </c>
      <c r="H196" s="82" t="s">
        <v>582</v>
      </c>
      <c r="I196" s="73">
        <v>74.136250000000004</v>
      </c>
      <c r="J196" s="74" t="s">
        <v>435</v>
      </c>
      <c r="K196" s="74">
        <v>2</v>
      </c>
      <c r="L196" s="74" t="s">
        <v>435</v>
      </c>
      <c r="M196" s="74">
        <v>2</v>
      </c>
      <c r="N196" s="74" t="s">
        <v>435</v>
      </c>
      <c r="O196" s="74">
        <v>2</v>
      </c>
      <c r="P196" s="74" t="s">
        <v>892</v>
      </c>
      <c r="Q196" s="74" t="s">
        <v>438</v>
      </c>
      <c r="R196" s="74" t="s">
        <v>435</v>
      </c>
      <c r="S196" s="74">
        <v>2</v>
      </c>
      <c r="T196" s="74" t="s">
        <v>436</v>
      </c>
      <c r="U196" s="74">
        <v>0</v>
      </c>
      <c r="V196" s="74" t="s">
        <v>436</v>
      </c>
      <c r="W196" s="74">
        <v>0</v>
      </c>
      <c r="X196" s="74" t="s">
        <v>897</v>
      </c>
      <c r="Y196" s="74" t="s">
        <v>438</v>
      </c>
      <c r="Z196" s="74" t="s">
        <v>897</v>
      </c>
      <c r="AA196" s="74" t="s">
        <v>438</v>
      </c>
      <c r="AB196" s="75" t="s">
        <v>977</v>
      </c>
      <c r="AC196" s="76"/>
      <c r="AD196" s="5" t="s">
        <v>1019</v>
      </c>
      <c r="AE196" s="72">
        <v>12</v>
      </c>
      <c r="AF196" s="72">
        <f t="shared" si="9"/>
        <v>8</v>
      </c>
      <c r="AG196" s="91">
        <f t="shared" si="8"/>
        <v>66.67</v>
      </c>
      <c r="AH196" s="73">
        <v>60.416666666666664</v>
      </c>
      <c r="AI196" s="73">
        <v>25</v>
      </c>
      <c r="AJ196" s="29">
        <v>19.444444444444446</v>
      </c>
    </row>
    <row r="197" spans="1:36" x14ac:dyDescent="0.3">
      <c r="A197" s="142" t="s">
        <v>963</v>
      </c>
      <c r="B197" s="90">
        <v>45894</v>
      </c>
      <c r="C197" t="str">
        <f>VLOOKUP(D197,'Tīmekļa vietnes'!A:B,2,0)</f>
        <v>Latgales plānošanas reģions</v>
      </c>
      <c r="D197" t="s">
        <v>404</v>
      </c>
      <c r="E197" t="s">
        <v>62</v>
      </c>
      <c r="F197" s="79">
        <v>44993</v>
      </c>
      <c r="G197" t="s">
        <v>815</v>
      </c>
      <c r="H197" s="82" t="s">
        <v>165</v>
      </c>
      <c r="I197" s="73">
        <v>39.99991</v>
      </c>
      <c r="J197" s="74" t="s">
        <v>435</v>
      </c>
      <c r="K197" s="74">
        <v>2</v>
      </c>
      <c r="L197" s="74" t="s">
        <v>435</v>
      </c>
      <c r="M197" s="74">
        <v>2</v>
      </c>
      <c r="N197" s="74" t="s">
        <v>436</v>
      </c>
      <c r="O197" s="74">
        <v>0</v>
      </c>
      <c r="P197" s="74" t="s">
        <v>892</v>
      </c>
      <c r="Q197" s="74" t="s">
        <v>438</v>
      </c>
      <c r="R197" s="74" t="s">
        <v>435</v>
      </c>
      <c r="S197" s="74">
        <v>2</v>
      </c>
      <c r="T197" s="74" t="s">
        <v>436</v>
      </c>
      <c r="U197" s="74">
        <v>0</v>
      </c>
      <c r="V197" s="74" t="s">
        <v>436</v>
      </c>
      <c r="W197" s="74">
        <v>0</v>
      </c>
      <c r="X197" s="74" t="s">
        <v>897</v>
      </c>
      <c r="Y197" s="74" t="s">
        <v>438</v>
      </c>
      <c r="Z197" s="74" t="s">
        <v>897</v>
      </c>
      <c r="AA197" s="74" t="s">
        <v>438</v>
      </c>
      <c r="AB197" s="76"/>
      <c r="AC197" s="76"/>
      <c r="AD197" s="5" t="s">
        <v>964</v>
      </c>
      <c r="AE197" s="72">
        <v>12</v>
      </c>
      <c r="AF197" s="72">
        <f t="shared" si="9"/>
        <v>6</v>
      </c>
      <c r="AG197" s="91">
        <f t="shared" si="8"/>
        <v>50</v>
      </c>
      <c r="AH197" s="72"/>
      <c r="AI197" s="72"/>
    </row>
    <row r="198" spans="1:36" ht="28.8" x14ac:dyDescent="0.3">
      <c r="A198" s="142" t="s">
        <v>963</v>
      </c>
      <c r="B198" s="90">
        <v>45894</v>
      </c>
      <c r="C198" t="str">
        <f>VLOOKUP(D198,'Tīmekļa vietnes'!A:B,2,0)</f>
        <v>Latgales plānošanas reģions</v>
      </c>
      <c r="D198" t="s">
        <v>404</v>
      </c>
      <c r="E198" t="s">
        <v>62</v>
      </c>
      <c r="F198" s="79">
        <v>45239</v>
      </c>
      <c r="G198" t="s">
        <v>816</v>
      </c>
      <c r="H198" s="82" t="s">
        <v>583</v>
      </c>
      <c r="I198" s="73">
        <v>100</v>
      </c>
      <c r="J198" s="74" t="s">
        <v>435</v>
      </c>
      <c r="K198" s="74">
        <v>2</v>
      </c>
      <c r="L198" s="74" t="s">
        <v>435</v>
      </c>
      <c r="M198" s="74">
        <v>2</v>
      </c>
      <c r="N198" s="74" t="s">
        <v>435</v>
      </c>
      <c r="O198" s="74">
        <v>2</v>
      </c>
      <c r="P198" s="74" t="s">
        <v>892</v>
      </c>
      <c r="Q198" s="74" t="s">
        <v>438</v>
      </c>
      <c r="R198" s="74" t="s">
        <v>435</v>
      </c>
      <c r="S198" s="74">
        <v>2</v>
      </c>
      <c r="T198" s="74" t="s">
        <v>436</v>
      </c>
      <c r="U198" s="74">
        <v>0</v>
      </c>
      <c r="V198" s="74" t="s">
        <v>436</v>
      </c>
      <c r="W198" s="74">
        <v>0</v>
      </c>
      <c r="X198" s="74" t="s">
        <v>897</v>
      </c>
      <c r="Y198" s="74" t="s">
        <v>438</v>
      </c>
      <c r="Z198" s="74" t="s">
        <v>897</v>
      </c>
      <c r="AA198" s="74" t="s">
        <v>438</v>
      </c>
      <c r="AB198" s="76"/>
      <c r="AC198" s="76"/>
      <c r="AD198" s="5" t="s">
        <v>964</v>
      </c>
      <c r="AE198" s="72">
        <v>12</v>
      </c>
      <c r="AF198" s="72">
        <f t="shared" si="9"/>
        <v>8</v>
      </c>
      <c r="AG198" s="91">
        <f t="shared" si="8"/>
        <v>66.67</v>
      </c>
      <c r="AH198" s="72"/>
      <c r="AI198" s="72"/>
    </row>
    <row r="199" spans="1:36" ht="43.2" x14ac:dyDescent="0.3">
      <c r="A199" s="142" t="s">
        <v>963</v>
      </c>
      <c r="B199" s="90">
        <v>45894</v>
      </c>
      <c r="C199" t="str">
        <f>VLOOKUP(D199,'Tīmekļa vietnes'!A:B,2,0)</f>
        <v>Latgales plānošanas reģions</v>
      </c>
      <c r="D199" t="s">
        <v>404</v>
      </c>
      <c r="E199" t="s">
        <v>62</v>
      </c>
      <c r="F199" s="79">
        <v>45278</v>
      </c>
      <c r="G199" t="s">
        <v>668</v>
      </c>
      <c r="H199" s="82" t="s">
        <v>459</v>
      </c>
      <c r="I199" s="73">
        <v>6.5705099999999996</v>
      </c>
      <c r="J199" s="74" t="s">
        <v>435</v>
      </c>
      <c r="K199" s="74">
        <v>2</v>
      </c>
      <c r="L199" s="74" t="s">
        <v>434</v>
      </c>
      <c r="M199" s="74">
        <v>1</v>
      </c>
      <c r="N199" s="74" t="s">
        <v>435</v>
      </c>
      <c r="O199" s="74">
        <v>2</v>
      </c>
      <c r="P199" s="74" t="s">
        <v>892</v>
      </c>
      <c r="Q199" s="74" t="s">
        <v>438</v>
      </c>
      <c r="R199" s="74" t="s">
        <v>435</v>
      </c>
      <c r="S199" s="74">
        <v>2</v>
      </c>
      <c r="T199" s="74" t="s">
        <v>436</v>
      </c>
      <c r="U199" s="74">
        <v>0</v>
      </c>
      <c r="V199" s="74" t="s">
        <v>436</v>
      </c>
      <c r="W199" s="74">
        <v>0</v>
      </c>
      <c r="X199" s="74" t="s">
        <v>897</v>
      </c>
      <c r="Y199" s="74" t="s">
        <v>438</v>
      </c>
      <c r="Z199" s="74" t="s">
        <v>897</v>
      </c>
      <c r="AA199" s="74" t="s">
        <v>438</v>
      </c>
      <c r="AB199" s="76"/>
      <c r="AC199" s="76"/>
      <c r="AD199" s="5" t="s">
        <v>1020</v>
      </c>
      <c r="AE199" s="72">
        <v>12</v>
      </c>
      <c r="AF199" s="72">
        <f t="shared" si="9"/>
        <v>7</v>
      </c>
      <c r="AG199" s="91">
        <f t="shared" si="8"/>
        <v>58.33</v>
      </c>
      <c r="AH199" s="72"/>
      <c r="AI199" s="72"/>
    </row>
    <row r="200" spans="1:36" x14ac:dyDescent="0.3">
      <c r="A200" s="81" t="s">
        <v>950</v>
      </c>
      <c r="B200" s="90">
        <v>45891</v>
      </c>
      <c r="C200" t="str">
        <f>VLOOKUP(D200,'Tīmekļa vietnes'!A:B,2,0)</f>
        <v>Latgales plānošanas reģions</v>
      </c>
      <c r="D200" t="s">
        <v>406</v>
      </c>
      <c r="E200" t="s">
        <v>407</v>
      </c>
      <c r="F200" s="79">
        <v>45230</v>
      </c>
      <c r="G200" t="s">
        <v>792</v>
      </c>
      <c r="H200" s="82" t="s">
        <v>563</v>
      </c>
      <c r="I200" s="73">
        <v>29.175129999999999</v>
      </c>
      <c r="J200" s="74" t="s">
        <v>435</v>
      </c>
      <c r="K200" s="74">
        <v>2</v>
      </c>
      <c r="L200" s="74" t="s">
        <v>435</v>
      </c>
      <c r="M200" s="74">
        <v>2</v>
      </c>
      <c r="N200" s="74" t="s">
        <v>435</v>
      </c>
      <c r="O200" s="74">
        <v>2</v>
      </c>
      <c r="P200" s="74" t="s">
        <v>892</v>
      </c>
      <c r="Q200" s="74" t="s">
        <v>438</v>
      </c>
      <c r="R200" s="74" t="s">
        <v>435</v>
      </c>
      <c r="S200" s="74">
        <v>2</v>
      </c>
      <c r="T200" s="74" t="s">
        <v>435</v>
      </c>
      <c r="U200" s="74">
        <v>2</v>
      </c>
      <c r="V200" s="74" t="s">
        <v>435</v>
      </c>
      <c r="W200" s="74">
        <v>2</v>
      </c>
      <c r="X200" s="74" t="s">
        <v>897</v>
      </c>
      <c r="Y200" s="74" t="s">
        <v>438</v>
      </c>
      <c r="Z200" s="74" t="s">
        <v>897</v>
      </c>
      <c r="AA200" s="74" t="s">
        <v>438</v>
      </c>
      <c r="AB200" s="75" t="s">
        <v>983</v>
      </c>
      <c r="AC200" s="76"/>
      <c r="AD200" s="40"/>
      <c r="AE200" s="72">
        <v>12</v>
      </c>
      <c r="AF200" s="72">
        <f t="shared" si="9"/>
        <v>12</v>
      </c>
      <c r="AG200" s="91">
        <f t="shared" si="8"/>
        <v>100</v>
      </c>
      <c r="AH200" s="73">
        <v>66.666666666666657</v>
      </c>
      <c r="AI200" s="73"/>
      <c r="AJ200" s="29"/>
    </row>
    <row r="201" spans="1:36" x14ac:dyDescent="0.3">
      <c r="A201" s="142" t="s">
        <v>950</v>
      </c>
      <c r="B201" s="90">
        <v>45891</v>
      </c>
      <c r="C201" t="str">
        <f>VLOOKUP(D201,'Tīmekļa vietnes'!A:B,2,0)</f>
        <v>Latgales plānošanas reģions</v>
      </c>
      <c r="D201" t="s">
        <v>406</v>
      </c>
      <c r="E201" t="s">
        <v>407</v>
      </c>
      <c r="F201" s="79">
        <v>45331</v>
      </c>
      <c r="G201" t="s">
        <v>817</v>
      </c>
      <c r="H201" s="82" t="s">
        <v>584</v>
      </c>
      <c r="I201" s="73">
        <v>100</v>
      </c>
      <c r="J201" s="74" t="s">
        <v>435</v>
      </c>
      <c r="K201" s="74">
        <v>2</v>
      </c>
      <c r="L201" s="74" t="s">
        <v>435</v>
      </c>
      <c r="M201" s="74">
        <v>2</v>
      </c>
      <c r="N201" s="74" t="s">
        <v>435</v>
      </c>
      <c r="O201" s="74">
        <v>2</v>
      </c>
      <c r="P201" s="74" t="s">
        <v>892</v>
      </c>
      <c r="Q201" s="74" t="s">
        <v>438</v>
      </c>
      <c r="R201" s="74" t="s">
        <v>435</v>
      </c>
      <c r="S201" s="74">
        <v>2</v>
      </c>
      <c r="T201" s="74" t="s">
        <v>435</v>
      </c>
      <c r="U201" s="74">
        <v>2</v>
      </c>
      <c r="V201" s="74" t="s">
        <v>435</v>
      </c>
      <c r="W201" s="74">
        <v>2</v>
      </c>
      <c r="X201" s="74" t="s">
        <v>897</v>
      </c>
      <c r="Y201" s="74" t="s">
        <v>438</v>
      </c>
      <c r="Z201" s="74" t="s">
        <v>897</v>
      </c>
      <c r="AA201" s="74" t="s">
        <v>438</v>
      </c>
      <c r="AB201" s="76"/>
      <c r="AC201" s="76"/>
      <c r="AD201" s="40"/>
      <c r="AE201" s="72">
        <v>12</v>
      </c>
      <c r="AF201" s="72">
        <f t="shared" si="9"/>
        <v>12</v>
      </c>
      <c r="AG201" s="91">
        <f t="shared" si="8"/>
        <v>100</v>
      </c>
      <c r="AH201" s="72"/>
      <c r="AI201" s="72"/>
    </row>
    <row r="202" spans="1:36" ht="28.8" x14ac:dyDescent="0.3">
      <c r="A202" s="142" t="s">
        <v>950</v>
      </c>
      <c r="B202" s="90">
        <v>45891</v>
      </c>
      <c r="C202" t="str">
        <f>VLOOKUP(D202,'Tīmekļa vietnes'!A:B,2,0)</f>
        <v>Latgales plānošanas reģions</v>
      </c>
      <c r="D202" t="s">
        <v>406</v>
      </c>
      <c r="E202" t="s">
        <v>63</v>
      </c>
      <c r="F202" s="79">
        <v>38392</v>
      </c>
      <c r="G202" t="s">
        <v>818</v>
      </c>
      <c r="H202" s="82" t="s">
        <v>585</v>
      </c>
      <c r="I202" s="73">
        <v>5</v>
      </c>
      <c r="J202" s="108" t="s">
        <v>436</v>
      </c>
      <c r="K202" s="74">
        <v>0</v>
      </c>
      <c r="L202" s="74" t="s">
        <v>436</v>
      </c>
      <c r="M202" s="74">
        <v>0</v>
      </c>
      <c r="N202" s="74" t="s">
        <v>436</v>
      </c>
      <c r="O202" s="74">
        <v>0</v>
      </c>
      <c r="P202" s="74" t="s">
        <v>892</v>
      </c>
      <c r="Q202" s="74" t="s">
        <v>438</v>
      </c>
      <c r="R202" s="74" t="s">
        <v>436</v>
      </c>
      <c r="S202" s="74">
        <v>0</v>
      </c>
      <c r="T202" s="74" t="s">
        <v>436</v>
      </c>
      <c r="U202" s="74">
        <v>0</v>
      </c>
      <c r="V202" s="74" t="s">
        <v>436</v>
      </c>
      <c r="W202" s="74">
        <v>0</v>
      </c>
      <c r="X202" s="74" t="s">
        <v>897</v>
      </c>
      <c r="Y202" s="74" t="s">
        <v>438</v>
      </c>
      <c r="Z202" s="74" t="s">
        <v>897</v>
      </c>
      <c r="AA202" s="74" t="s">
        <v>438</v>
      </c>
      <c r="AB202" s="75"/>
      <c r="AC202" s="76"/>
      <c r="AD202" s="87" t="s">
        <v>1094</v>
      </c>
      <c r="AE202" s="72">
        <v>12</v>
      </c>
      <c r="AF202" s="72">
        <f t="shared" si="9"/>
        <v>0</v>
      </c>
      <c r="AG202" s="91">
        <f t="shared" si="8"/>
        <v>0</v>
      </c>
      <c r="AH202" s="72"/>
      <c r="AI202" s="73"/>
      <c r="AJ202" s="29"/>
    </row>
    <row r="203" spans="1:36" ht="28.8" x14ac:dyDescent="0.3">
      <c r="A203" s="81" t="s">
        <v>960</v>
      </c>
      <c r="B203" s="90">
        <v>45895</v>
      </c>
      <c r="C203" t="str">
        <f>VLOOKUP(D203,'Tīmekļa vietnes'!A:B,2,0)</f>
        <v>Latgales plānošanas reģions</v>
      </c>
      <c r="D203" t="s">
        <v>408</v>
      </c>
      <c r="E203" t="s">
        <v>409</v>
      </c>
      <c r="F203" s="79">
        <v>42150</v>
      </c>
      <c r="G203" t="s">
        <v>819</v>
      </c>
      <c r="H203" s="82" t="s">
        <v>586</v>
      </c>
      <c r="I203" s="73">
        <v>100</v>
      </c>
      <c r="J203" s="74" t="s">
        <v>435</v>
      </c>
      <c r="K203" s="74">
        <v>2</v>
      </c>
      <c r="L203" s="74" t="s">
        <v>435</v>
      </c>
      <c r="M203" s="74">
        <v>2</v>
      </c>
      <c r="N203" s="74" t="s">
        <v>435</v>
      </c>
      <c r="O203" s="74">
        <v>2</v>
      </c>
      <c r="P203" s="74" t="s">
        <v>892</v>
      </c>
      <c r="Q203" s="74" t="s">
        <v>438</v>
      </c>
      <c r="R203" s="74" t="s">
        <v>435</v>
      </c>
      <c r="S203" s="74">
        <v>2</v>
      </c>
      <c r="T203" s="74" t="s">
        <v>436</v>
      </c>
      <c r="U203" s="74">
        <v>0</v>
      </c>
      <c r="V203" s="74" t="s">
        <v>436</v>
      </c>
      <c r="W203" s="74">
        <v>0</v>
      </c>
      <c r="X203" s="74" t="s">
        <v>896</v>
      </c>
      <c r="Y203" s="74">
        <v>1</v>
      </c>
      <c r="Z203" s="74" t="s">
        <v>897</v>
      </c>
      <c r="AA203" s="74" t="s">
        <v>438</v>
      </c>
      <c r="AB203" s="75" t="s">
        <v>983</v>
      </c>
      <c r="AC203" s="76"/>
      <c r="AD203" s="92" t="s">
        <v>984</v>
      </c>
      <c r="AE203" s="72">
        <v>13</v>
      </c>
      <c r="AF203" s="72">
        <f t="shared" si="9"/>
        <v>9</v>
      </c>
      <c r="AG203" s="91">
        <f t="shared" si="8"/>
        <v>69.23</v>
      </c>
      <c r="AH203" s="73">
        <v>80.419580419580413</v>
      </c>
      <c r="AI203" s="73"/>
      <c r="AJ203" s="29"/>
    </row>
    <row r="204" spans="1:36" ht="28.8" x14ac:dyDescent="0.3">
      <c r="A204" s="142" t="s">
        <v>960</v>
      </c>
      <c r="B204" s="90">
        <v>45895</v>
      </c>
      <c r="C204" t="str">
        <f>VLOOKUP(D204,'Tīmekļa vietnes'!A:B,2,0)</f>
        <v>Latgales plānošanas reģions</v>
      </c>
      <c r="D204" t="s">
        <v>408</v>
      </c>
      <c r="E204" t="s">
        <v>409</v>
      </c>
      <c r="F204" s="79">
        <v>45065</v>
      </c>
      <c r="G204" t="s">
        <v>820</v>
      </c>
      <c r="H204" s="82" t="s">
        <v>587</v>
      </c>
      <c r="I204" s="73">
        <v>100</v>
      </c>
      <c r="J204" s="74" t="s">
        <v>435</v>
      </c>
      <c r="K204" s="74">
        <v>2</v>
      </c>
      <c r="L204" s="74" t="s">
        <v>435</v>
      </c>
      <c r="M204" s="74">
        <v>2</v>
      </c>
      <c r="N204" s="74" t="s">
        <v>435</v>
      </c>
      <c r="O204" s="74">
        <v>2</v>
      </c>
      <c r="P204" s="74" t="s">
        <v>892</v>
      </c>
      <c r="Q204" s="74" t="s">
        <v>438</v>
      </c>
      <c r="R204" s="74" t="s">
        <v>435</v>
      </c>
      <c r="S204" s="74">
        <v>2</v>
      </c>
      <c r="T204" s="74" t="s">
        <v>436</v>
      </c>
      <c r="U204" s="74">
        <v>0</v>
      </c>
      <c r="V204" s="74" t="s">
        <v>436</v>
      </c>
      <c r="W204" s="74">
        <v>0</v>
      </c>
      <c r="X204" s="74" t="s">
        <v>896</v>
      </c>
      <c r="Y204" s="74">
        <v>1</v>
      </c>
      <c r="Z204" s="74" t="s">
        <v>897</v>
      </c>
      <c r="AA204" s="74" t="s">
        <v>438</v>
      </c>
      <c r="AB204" s="76"/>
      <c r="AC204" s="76"/>
      <c r="AD204" s="40"/>
      <c r="AE204" s="72">
        <v>13</v>
      </c>
      <c r="AF204" s="72">
        <f t="shared" si="9"/>
        <v>9</v>
      </c>
      <c r="AG204" s="91">
        <f t="shared" si="8"/>
        <v>69.23</v>
      </c>
      <c r="AH204" s="72"/>
      <c r="AI204" s="72"/>
    </row>
    <row r="205" spans="1:36" ht="28.8" x14ac:dyDescent="0.3">
      <c r="A205" s="142" t="s">
        <v>960</v>
      </c>
      <c r="B205" s="90">
        <v>45895</v>
      </c>
      <c r="C205" t="str">
        <f>VLOOKUP(D205,'Tīmekļa vietnes'!A:B,2,0)</f>
        <v>Latgales plānošanas reģions</v>
      </c>
      <c r="D205" t="s">
        <v>408</v>
      </c>
      <c r="E205" t="s">
        <v>409</v>
      </c>
      <c r="F205" s="79">
        <v>38392</v>
      </c>
      <c r="G205" t="s">
        <v>818</v>
      </c>
      <c r="H205" s="82" t="s">
        <v>585</v>
      </c>
      <c r="I205" s="73">
        <v>1</v>
      </c>
      <c r="J205" s="74" t="s">
        <v>435</v>
      </c>
      <c r="K205" s="74">
        <v>2</v>
      </c>
      <c r="L205" s="74" t="s">
        <v>435</v>
      </c>
      <c r="M205" s="74">
        <v>2</v>
      </c>
      <c r="N205" s="74" t="s">
        <v>435</v>
      </c>
      <c r="O205" s="74">
        <v>2</v>
      </c>
      <c r="P205" s="74" t="s">
        <v>892</v>
      </c>
      <c r="Q205" s="74" t="s">
        <v>438</v>
      </c>
      <c r="R205" s="74" t="s">
        <v>435</v>
      </c>
      <c r="S205" s="74">
        <v>2</v>
      </c>
      <c r="T205" s="74" t="s">
        <v>436</v>
      </c>
      <c r="U205" s="74">
        <v>0</v>
      </c>
      <c r="V205" s="74" t="s">
        <v>436</v>
      </c>
      <c r="W205" s="74">
        <v>0</v>
      </c>
      <c r="X205" s="74" t="s">
        <v>896</v>
      </c>
      <c r="Y205" s="74">
        <v>1</v>
      </c>
      <c r="Z205" s="74" t="s">
        <v>897</v>
      </c>
      <c r="AA205" s="74" t="s">
        <v>438</v>
      </c>
      <c r="AB205" s="76"/>
      <c r="AC205" s="76"/>
      <c r="AD205" s="40"/>
      <c r="AE205" s="72">
        <v>13</v>
      </c>
      <c r="AF205" s="72">
        <f t="shared" si="9"/>
        <v>9</v>
      </c>
      <c r="AG205" s="91">
        <f t="shared" si="8"/>
        <v>69.23</v>
      </c>
      <c r="AH205" s="72"/>
      <c r="AI205" s="72"/>
    </row>
    <row r="206" spans="1:36" ht="28.8" x14ac:dyDescent="0.3">
      <c r="A206" s="142" t="s">
        <v>960</v>
      </c>
      <c r="B206" s="90">
        <v>45895</v>
      </c>
      <c r="C206" t="str">
        <f>VLOOKUP(D206,'Tīmekļa vietnes'!A:B,2,0)</f>
        <v>Latgales plānošanas reģions</v>
      </c>
      <c r="D206" t="s">
        <v>408</v>
      </c>
      <c r="E206" t="s">
        <v>409</v>
      </c>
      <c r="F206" s="79">
        <v>44733</v>
      </c>
      <c r="G206" t="s">
        <v>821</v>
      </c>
      <c r="H206" s="82" t="s">
        <v>588</v>
      </c>
      <c r="I206" s="73">
        <v>100</v>
      </c>
      <c r="J206" s="74" t="s">
        <v>435</v>
      </c>
      <c r="K206" s="74">
        <v>2</v>
      </c>
      <c r="L206" s="74" t="s">
        <v>435</v>
      </c>
      <c r="M206" s="74">
        <v>2</v>
      </c>
      <c r="N206" s="74" t="s">
        <v>435</v>
      </c>
      <c r="O206" s="74">
        <v>2</v>
      </c>
      <c r="P206" s="74" t="s">
        <v>892</v>
      </c>
      <c r="Q206" s="74" t="s">
        <v>438</v>
      </c>
      <c r="R206" s="74" t="s">
        <v>435</v>
      </c>
      <c r="S206" s="74">
        <v>2</v>
      </c>
      <c r="T206" s="74" t="s">
        <v>436</v>
      </c>
      <c r="U206" s="74">
        <v>0</v>
      </c>
      <c r="V206" s="74" t="s">
        <v>436</v>
      </c>
      <c r="W206" s="74">
        <v>0</v>
      </c>
      <c r="X206" s="74" t="s">
        <v>896</v>
      </c>
      <c r="Y206" s="74">
        <v>1</v>
      </c>
      <c r="Z206" s="74" t="s">
        <v>897</v>
      </c>
      <c r="AA206" s="74" t="s">
        <v>438</v>
      </c>
      <c r="AB206" s="76"/>
      <c r="AC206" s="76"/>
      <c r="AD206" s="40"/>
      <c r="AE206" s="72">
        <v>13</v>
      </c>
      <c r="AF206" s="72">
        <f t="shared" si="9"/>
        <v>9</v>
      </c>
      <c r="AG206" s="91">
        <f t="shared" si="8"/>
        <v>69.23</v>
      </c>
      <c r="AH206" s="72"/>
      <c r="AI206" s="72"/>
    </row>
    <row r="207" spans="1:36" ht="28.8" x14ac:dyDescent="0.3">
      <c r="A207" s="142" t="s">
        <v>960</v>
      </c>
      <c r="B207" s="90">
        <v>45895</v>
      </c>
      <c r="C207" t="str">
        <f>VLOOKUP(D207,'Tīmekļa vietnes'!A:B,2,0)</f>
        <v>Latgales plānošanas reģions</v>
      </c>
      <c r="D207" t="s">
        <v>408</v>
      </c>
      <c r="E207" t="s">
        <v>409</v>
      </c>
      <c r="F207" s="79">
        <v>38232</v>
      </c>
      <c r="G207" t="s">
        <v>822</v>
      </c>
      <c r="H207" s="82" t="s">
        <v>589</v>
      </c>
      <c r="I207" s="73">
        <v>25</v>
      </c>
      <c r="J207" s="74" t="s">
        <v>435</v>
      </c>
      <c r="K207" s="74">
        <v>2</v>
      </c>
      <c r="L207" s="74" t="s">
        <v>435</v>
      </c>
      <c r="M207" s="74">
        <v>2</v>
      </c>
      <c r="N207" s="74" t="s">
        <v>435</v>
      </c>
      <c r="O207" s="74">
        <v>2</v>
      </c>
      <c r="P207" s="74" t="s">
        <v>892</v>
      </c>
      <c r="Q207" s="74" t="s">
        <v>438</v>
      </c>
      <c r="R207" s="74" t="s">
        <v>435</v>
      </c>
      <c r="S207" s="74">
        <v>2</v>
      </c>
      <c r="T207" s="74" t="s">
        <v>436</v>
      </c>
      <c r="U207" s="74">
        <v>0</v>
      </c>
      <c r="V207" s="74" t="s">
        <v>436</v>
      </c>
      <c r="W207" s="74">
        <v>0</v>
      </c>
      <c r="X207" s="74" t="s">
        <v>896</v>
      </c>
      <c r="Y207" s="74">
        <v>1</v>
      </c>
      <c r="Z207" s="74" t="s">
        <v>897</v>
      </c>
      <c r="AA207" s="74" t="s">
        <v>438</v>
      </c>
      <c r="AB207" s="76"/>
      <c r="AC207" s="76"/>
      <c r="AD207" s="40"/>
      <c r="AE207" s="72">
        <v>13</v>
      </c>
      <c r="AF207" s="72">
        <f t="shared" si="9"/>
        <v>9</v>
      </c>
      <c r="AG207" s="91">
        <f t="shared" si="8"/>
        <v>69.23</v>
      </c>
      <c r="AH207" s="72"/>
      <c r="AI207" s="72"/>
    </row>
    <row r="208" spans="1:36" ht="28.8" x14ac:dyDescent="0.3">
      <c r="A208" s="142" t="s">
        <v>960</v>
      </c>
      <c r="B208" s="90">
        <v>45895</v>
      </c>
      <c r="C208" t="str">
        <f>VLOOKUP(D208,'Tīmekļa vietnes'!A:B,2,0)</f>
        <v>Latgales plānošanas reģions</v>
      </c>
      <c r="D208" t="s">
        <v>408</v>
      </c>
      <c r="E208" t="s">
        <v>409</v>
      </c>
      <c r="F208" s="79">
        <v>45014</v>
      </c>
      <c r="G208" t="s">
        <v>823</v>
      </c>
      <c r="H208" s="82" t="s">
        <v>590</v>
      </c>
      <c r="I208" s="73">
        <v>100</v>
      </c>
      <c r="J208" s="74" t="s">
        <v>435</v>
      </c>
      <c r="K208" s="74">
        <v>2</v>
      </c>
      <c r="L208" s="74" t="s">
        <v>435</v>
      </c>
      <c r="M208" s="74">
        <v>2</v>
      </c>
      <c r="N208" s="74" t="s">
        <v>435</v>
      </c>
      <c r="O208" s="74">
        <v>2</v>
      </c>
      <c r="P208" s="74" t="s">
        <v>892</v>
      </c>
      <c r="Q208" s="74" t="s">
        <v>438</v>
      </c>
      <c r="R208" s="74" t="s">
        <v>435</v>
      </c>
      <c r="S208" s="74">
        <v>2</v>
      </c>
      <c r="T208" s="74" t="s">
        <v>435</v>
      </c>
      <c r="U208" s="74">
        <v>2</v>
      </c>
      <c r="V208" s="74" t="s">
        <v>435</v>
      </c>
      <c r="W208" s="74">
        <v>2</v>
      </c>
      <c r="X208" s="74" t="s">
        <v>896</v>
      </c>
      <c r="Y208" s="74">
        <v>1</v>
      </c>
      <c r="Z208" s="74" t="s">
        <v>897</v>
      </c>
      <c r="AA208" s="74" t="s">
        <v>438</v>
      </c>
      <c r="AB208" s="76"/>
      <c r="AC208" s="76"/>
      <c r="AD208" s="40"/>
      <c r="AE208" s="72">
        <v>13</v>
      </c>
      <c r="AF208" s="72">
        <f t="shared" si="9"/>
        <v>13</v>
      </c>
      <c r="AG208" s="91">
        <f t="shared" si="8"/>
        <v>100</v>
      </c>
      <c r="AH208" s="72"/>
      <c r="AI208" s="72"/>
    </row>
    <row r="209" spans="1:36" ht="28.8" x14ac:dyDescent="0.3">
      <c r="A209" s="142" t="s">
        <v>960</v>
      </c>
      <c r="B209" s="90">
        <v>45895</v>
      </c>
      <c r="C209" t="str">
        <f>VLOOKUP(D209,'Tīmekļa vietnes'!A:B,2,0)</f>
        <v>Latgales plānošanas reģions</v>
      </c>
      <c r="D209" t="s">
        <v>408</v>
      </c>
      <c r="E209" t="s">
        <v>409</v>
      </c>
      <c r="F209" s="79">
        <v>44537</v>
      </c>
      <c r="G209" t="s">
        <v>824</v>
      </c>
      <c r="H209" s="82" t="s">
        <v>591</v>
      </c>
      <c r="I209" s="73">
        <v>100</v>
      </c>
      <c r="J209" s="74" t="s">
        <v>435</v>
      </c>
      <c r="K209" s="74">
        <v>2</v>
      </c>
      <c r="L209" s="74" t="s">
        <v>435</v>
      </c>
      <c r="M209" s="74">
        <v>2</v>
      </c>
      <c r="N209" s="74" t="s">
        <v>435</v>
      </c>
      <c r="O209" s="74">
        <v>2</v>
      </c>
      <c r="P209" s="74" t="s">
        <v>892</v>
      </c>
      <c r="Q209" s="74" t="s">
        <v>438</v>
      </c>
      <c r="R209" s="74" t="s">
        <v>435</v>
      </c>
      <c r="S209" s="74">
        <v>2</v>
      </c>
      <c r="T209" s="74" t="s">
        <v>435</v>
      </c>
      <c r="U209" s="74">
        <v>2</v>
      </c>
      <c r="V209" s="74" t="s">
        <v>435</v>
      </c>
      <c r="W209" s="74">
        <v>2</v>
      </c>
      <c r="X209" s="74" t="s">
        <v>896</v>
      </c>
      <c r="Y209" s="74">
        <v>1</v>
      </c>
      <c r="Z209" s="74" t="s">
        <v>897</v>
      </c>
      <c r="AA209" s="74" t="s">
        <v>438</v>
      </c>
      <c r="AB209" s="76"/>
      <c r="AC209" s="76"/>
      <c r="AD209" s="40"/>
      <c r="AE209" s="72">
        <v>13</v>
      </c>
      <c r="AF209" s="72">
        <f t="shared" si="9"/>
        <v>13</v>
      </c>
      <c r="AG209" s="91">
        <f t="shared" si="8"/>
        <v>100</v>
      </c>
      <c r="AH209" s="72"/>
      <c r="AI209" s="72"/>
    </row>
    <row r="210" spans="1:36" ht="28.8" x14ac:dyDescent="0.3">
      <c r="A210" s="142" t="s">
        <v>960</v>
      </c>
      <c r="B210" s="90">
        <v>45895</v>
      </c>
      <c r="C210" t="str">
        <f>VLOOKUP(D210,'Tīmekļa vietnes'!A:B,2,0)</f>
        <v>Latgales plānošanas reģions</v>
      </c>
      <c r="D210" t="s">
        <v>408</v>
      </c>
      <c r="E210" t="s">
        <v>409</v>
      </c>
      <c r="F210" s="79">
        <v>45196</v>
      </c>
      <c r="G210" t="s">
        <v>825</v>
      </c>
      <c r="H210" s="82" t="s">
        <v>592</v>
      </c>
      <c r="I210" s="73">
        <v>100</v>
      </c>
      <c r="J210" s="74" t="s">
        <v>435</v>
      </c>
      <c r="K210" s="74">
        <v>2</v>
      </c>
      <c r="L210" s="74" t="s">
        <v>435</v>
      </c>
      <c r="M210" s="74">
        <v>2</v>
      </c>
      <c r="N210" s="74" t="s">
        <v>435</v>
      </c>
      <c r="O210" s="74">
        <v>2</v>
      </c>
      <c r="P210" s="74" t="s">
        <v>892</v>
      </c>
      <c r="Q210" s="74" t="s">
        <v>438</v>
      </c>
      <c r="R210" s="74" t="s">
        <v>435</v>
      </c>
      <c r="S210" s="74">
        <v>2</v>
      </c>
      <c r="T210" s="74" t="s">
        <v>435</v>
      </c>
      <c r="U210" s="74">
        <v>2</v>
      </c>
      <c r="V210" s="74" t="s">
        <v>435</v>
      </c>
      <c r="W210" s="74">
        <v>2</v>
      </c>
      <c r="X210" s="74" t="s">
        <v>896</v>
      </c>
      <c r="Y210" s="74">
        <v>1</v>
      </c>
      <c r="Z210" s="74" t="s">
        <v>897</v>
      </c>
      <c r="AA210" s="74" t="s">
        <v>438</v>
      </c>
      <c r="AB210" s="76"/>
      <c r="AC210" s="76"/>
      <c r="AD210" s="40"/>
      <c r="AE210" s="72">
        <v>13</v>
      </c>
      <c r="AF210" s="72">
        <f t="shared" si="9"/>
        <v>13</v>
      </c>
      <c r="AG210" s="91">
        <f t="shared" si="8"/>
        <v>100</v>
      </c>
      <c r="AH210" s="72"/>
      <c r="AI210" s="72"/>
    </row>
    <row r="211" spans="1:36" ht="28.8" x14ac:dyDescent="0.3">
      <c r="A211" s="142" t="s">
        <v>960</v>
      </c>
      <c r="B211" s="90">
        <v>45895</v>
      </c>
      <c r="C211" t="str">
        <f>VLOOKUP(D211,'Tīmekļa vietnes'!A:B,2,0)</f>
        <v>Latgales plānošanas reģions</v>
      </c>
      <c r="D211" t="s">
        <v>408</v>
      </c>
      <c r="E211" t="s">
        <v>409</v>
      </c>
      <c r="F211" s="79">
        <v>45212</v>
      </c>
      <c r="G211" t="s">
        <v>826</v>
      </c>
      <c r="H211" s="82" t="s">
        <v>593</v>
      </c>
      <c r="I211" s="73">
        <v>100</v>
      </c>
      <c r="J211" s="74" t="s">
        <v>435</v>
      </c>
      <c r="K211" s="74">
        <v>2</v>
      </c>
      <c r="L211" s="74" t="s">
        <v>435</v>
      </c>
      <c r="M211" s="74">
        <v>2</v>
      </c>
      <c r="N211" s="74" t="s">
        <v>435</v>
      </c>
      <c r="O211" s="74">
        <v>2</v>
      </c>
      <c r="P211" s="74" t="s">
        <v>892</v>
      </c>
      <c r="Q211" s="74" t="s">
        <v>438</v>
      </c>
      <c r="R211" s="74" t="s">
        <v>435</v>
      </c>
      <c r="S211" s="74">
        <v>2</v>
      </c>
      <c r="T211" s="74" t="s">
        <v>436</v>
      </c>
      <c r="U211" s="74">
        <v>0</v>
      </c>
      <c r="V211" s="74" t="s">
        <v>436</v>
      </c>
      <c r="W211" s="74">
        <v>0</v>
      </c>
      <c r="X211" s="74" t="s">
        <v>896</v>
      </c>
      <c r="Y211" s="74">
        <v>1</v>
      </c>
      <c r="Z211" s="74" t="s">
        <v>897</v>
      </c>
      <c r="AA211" s="74" t="s">
        <v>438</v>
      </c>
      <c r="AB211" s="76"/>
      <c r="AC211" s="76"/>
      <c r="AD211" s="40"/>
      <c r="AE211" s="72">
        <v>13</v>
      </c>
      <c r="AF211" s="72">
        <f t="shared" si="9"/>
        <v>9</v>
      </c>
      <c r="AG211" s="91">
        <f t="shared" si="8"/>
        <v>69.23</v>
      </c>
      <c r="AH211" s="72"/>
      <c r="AI211" s="72"/>
    </row>
    <row r="212" spans="1:36" x14ac:dyDescent="0.3">
      <c r="A212" s="142" t="s">
        <v>960</v>
      </c>
      <c r="B212" s="90">
        <v>45895</v>
      </c>
      <c r="C212" t="str">
        <f>VLOOKUP(D212,'Tīmekļa vietnes'!A:B,2,0)</f>
        <v>Latgales plānošanas reģions</v>
      </c>
      <c r="D212" t="s">
        <v>408</v>
      </c>
      <c r="E212" t="s">
        <v>409</v>
      </c>
      <c r="F212" s="79">
        <v>45230</v>
      </c>
      <c r="G212" t="s">
        <v>792</v>
      </c>
      <c r="H212" s="82" t="s">
        <v>563</v>
      </c>
      <c r="I212" s="73">
        <v>45.834429999999998</v>
      </c>
      <c r="J212" s="74" t="s">
        <v>435</v>
      </c>
      <c r="K212" s="74">
        <v>2</v>
      </c>
      <c r="L212" s="74" t="s">
        <v>435</v>
      </c>
      <c r="M212" s="74">
        <v>2</v>
      </c>
      <c r="N212" s="74" t="s">
        <v>435</v>
      </c>
      <c r="O212" s="74">
        <v>2</v>
      </c>
      <c r="P212" s="74" t="s">
        <v>892</v>
      </c>
      <c r="Q212" s="74" t="s">
        <v>438</v>
      </c>
      <c r="R212" s="74" t="s">
        <v>435</v>
      </c>
      <c r="S212" s="74">
        <v>2</v>
      </c>
      <c r="T212" s="74" t="s">
        <v>435</v>
      </c>
      <c r="U212" s="74">
        <v>2</v>
      </c>
      <c r="V212" s="74" t="s">
        <v>435</v>
      </c>
      <c r="W212" s="74">
        <v>2</v>
      </c>
      <c r="X212" s="74" t="s">
        <v>896</v>
      </c>
      <c r="Y212" s="74">
        <v>1</v>
      </c>
      <c r="Z212" s="74" t="s">
        <v>897</v>
      </c>
      <c r="AA212" s="74" t="s">
        <v>438</v>
      </c>
      <c r="AB212" s="76"/>
      <c r="AC212" s="76"/>
      <c r="AD212" s="40"/>
      <c r="AE212" s="72">
        <v>13</v>
      </c>
      <c r="AF212" s="72">
        <f t="shared" si="9"/>
        <v>13</v>
      </c>
      <c r="AG212" s="91">
        <f t="shared" si="8"/>
        <v>100</v>
      </c>
      <c r="AH212" s="72"/>
      <c r="AI212" s="72"/>
    </row>
    <row r="213" spans="1:36" ht="28.8" x14ac:dyDescent="0.3">
      <c r="A213" s="142" t="s">
        <v>960</v>
      </c>
      <c r="B213" s="90">
        <v>45895</v>
      </c>
      <c r="C213" t="str">
        <f>VLOOKUP(D213,'Tīmekļa vietnes'!A:B,2,0)</f>
        <v>Latgales plānošanas reģions</v>
      </c>
      <c r="D213" t="s">
        <v>408</v>
      </c>
      <c r="E213" t="s">
        <v>409</v>
      </c>
      <c r="F213" s="79">
        <v>45275</v>
      </c>
      <c r="G213" t="s">
        <v>827</v>
      </c>
      <c r="H213" s="82" t="s">
        <v>594</v>
      </c>
      <c r="I213" s="73">
        <v>100</v>
      </c>
      <c r="J213" s="74" t="s">
        <v>435</v>
      </c>
      <c r="K213" s="74">
        <v>2</v>
      </c>
      <c r="L213" s="74" t="s">
        <v>435</v>
      </c>
      <c r="M213" s="74">
        <v>2</v>
      </c>
      <c r="N213" s="74" t="s">
        <v>435</v>
      </c>
      <c r="O213" s="74">
        <v>2</v>
      </c>
      <c r="P213" s="74" t="s">
        <v>892</v>
      </c>
      <c r="Q213" s="74" t="s">
        <v>438</v>
      </c>
      <c r="R213" s="74" t="s">
        <v>435</v>
      </c>
      <c r="S213" s="74">
        <v>2</v>
      </c>
      <c r="T213" s="74" t="s">
        <v>436</v>
      </c>
      <c r="U213" s="74">
        <v>0</v>
      </c>
      <c r="V213" s="74" t="s">
        <v>436</v>
      </c>
      <c r="W213" s="74">
        <v>0</v>
      </c>
      <c r="X213" s="74" t="s">
        <v>896</v>
      </c>
      <c r="Y213" s="74">
        <v>1</v>
      </c>
      <c r="Z213" s="74" t="s">
        <v>897</v>
      </c>
      <c r="AA213" s="74" t="s">
        <v>438</v>
      </c>
      <c r="AB213" s="76"/>
      <c r="AC213" s="76"/>
      <c r="AD213" s="40"/>
      <c r="AE213" s="72">
        <v>13</v>
      </c>
      <c r="AF213" s="72">
        <f t="shared" si="9"/>
        <v>9</v>
      </c>
      <c r="AG213" s="91">
        <f t="shared" si="8"/>
        <v>69.23</v>
      </c>
      <c r="AH213" s="72"/>
      <c r="AI213" s="72"/>
    </row>
    <row r="214" spans="1:36" x14ac:dyDescent="0.3">
      <c r="A214" s="81" t="s">
        <v>966</v>
      </c>
      <c r="B214" s="90">
        <v>45891</v>
      </c>
      <c r="C214" t="str">
        <f>VLOOKUP(D214,'Tīmekļa vietnes'!A:B,2,0)</f>
        <v>Rīgas plānošanas reģions</v>
      </c>
      <c r="D214" t="s">
        <v>410</v>
      </c>
      <c r="E214" t="s">
        <v>421</v>
      </c>
      <c r="F214" s="79">
        <v>41694</v>
      </c>
      <c r="G214" t="s">
        <v>828</v>
      </c>
      <c r="H214" s="82" t="s">
        <v>595</v>
      </c>
      <c r="I214" s="73">
        <v>100</v>
      </c>
      <c r="J214" s="74" t="s">
        <v>435</v>
      </c>
      <c r="K214" s="74">
        <v>2</v>
      </c>
      <c r="L214" s="74" t="s">
        <v>435</v>
      </c>
      <c r="M214" s="74">
        <v>2</v>
      </c>
      <c r="N214" s="74" t="s">
        <v>435</v>
      </c>
      <c r="O214" s="74">
        <v>2</v>
      </c>
      <c r="P214" s="74" t="s">
        <v>892</v>
      </c>
      <c r="Q214" s="74" t="s">
        <v>438</v>
      </c>
      <c r="R214" s="74" t="s">
        <v>435</v>
      </c>
      <c r="S214" s="74">
        <v>2</v>
      </c>
      <c r="T214" s="74" t="s">
        <v>435</v>
      </c>
      <c r="U214" s="74">
        <v>2</v>
      </c>
      <c r="V214" s="74" t="s">
        <v>435</v>
      </c>
      <c r="W214" s="74">
        <v>2</v>
      </c>
      <c r="X214" s="74" t="s">
        <v>896</v>
      </c>
      <c r="Y214" s="74">
        <v>1</v>
      </c>
      <c r="Z214" s="74" t="s">
        <v>896</v>
      </c>
      <c r="AA214" s="74">
        <v>1</v>
      </c>
      <c r="AB214" s="75" t="s">
        <v>977</v>
      </c>
      <c r="AC214" s="76"/>
      <c r="AD214" s="5"/>
      <c r="AE214" s="72">
        <v>14</v>
      </c>
      <c r="AF214" s="72">
        <f t="shared" si="9"/>
        <v>14</v>
      </c>
      <c r="AG214" s="91">
        <f t="shared" si="8"/>
        <v>100</v>
      </c>
      <c r="AH214" s="73">
        <v>100</v>
      </c>
      <c r="AI214" s="73"/>
      <c r="AJ214" s="29"/>
    </row>
    <row r="215" spans="1:36" x14ac:dyDescent="0.3">
      <c r="A215" s="142" t="s">
        <v>966</v>
      </c>
      <c r="B215" s="90">
        <v>45891</v>
      </c>
      <c r="C215" t="str">
        <f>VLOOKUP(D215,'Tīmekļa vietnes'!A:B,2,0)</f>
        <v>Rīgas plānošanas reģions</v>
      </c>
      <c r="D215" t="s">
        <v>410</v>
      </c>
      <c r="E215" t="s">
        <v>421</v>
      </c>
      <c r="F215" s="79">
        <v>41722</v>
      </c>
      <c r="G215" t="s">
        <v>829</v>
      </c>
      <c r="H215" s="82" t="s">
        <v>596</v>
      </c>
      <c r="I215" s="73">
        <v>100</v>
      </c>
      <c r="J215" s="74" t="s">
        <v>435</v>
      </c>
      <c r="K215" s="74">
        <v>2</v>
      </c>
      <c r="L215" s="74" t="s">
        <v>435</v>
      </c>
      <c r="M215" s="74">
        <v>2</v>
      </c>
      <c r="N215" s="74" t="s">
        <v>435</v>
      </c>
      <c r="O215" s="74">
        <v>2</v>
      </c>
      <c r="P215" s="74" t="s">
        <v>892</v>
      </c>
      <c r="Q215" s="74" t="s">
        <v>438</v>
      </c>
      <c r="R215" s="74" t="s">
        <v>435</v>
      </c>
      <c r="S215" s="74">
        <v>2</v>
      </c>
      <c r="T215" s="74" t="s">
        <v>435</v>
      </c>
      <c r="U215" s="74">
        <v>2</v>
      </c>
      <c r="V215" s="74" t="s">
        <v>435</v>
      </c>
      <c r="W215" s="74">
        <v>2</v>
      </c>
      <c r="X215" s="74" t="s">
        <v>896</v>
      </c>
      <c r="Y215" s="74">
        <v>1</v>
      </c>
      <c r="Z215" s="74" t="s">
        <v>896</v>
      </c>
      <c r="AA215" s="74">
        <v>1</v>
      </c>
      <c r="AB215" s="76"/>
      <c r="AC215" s="76"/>
      <c r="AD215" s="5"/>
      <c r="AE215" s="72">
        <v>14</v>
      </c>
      <c r="AF215" s="72">
        <f t="shared" si="9"/>
        <v>14</v>
      </c>
      <c r="AG215" s="91">
        <f t="shared" si="8"/>
        <v>100</v>
      </c>
      <c r="AH215" s="72"/>
      <c r="AI215" s="72"/>
    </row>
    <row r="216" spans="1:36" x14ac:dyDescent="0.3">
      <c r="A216" s="142" t="s">
        <v>966</v>
      </c>
      <c r="B216" s="90">
        <v>45891</v>
      </c>
      <c r="C216" t="str">
        <f>VLOOKUP(D216,'Tīmekļa vietnes'!A:B,2,0)</f>
        <v>Rīgas plānošanas reģions</v>
      </c>
      <c r="D216" t="s">
        <v>410</v>
      </c>
      <c r="E216" t="s">
        <v>421</v>
      </c>
      <c r="F216" s="79">
        <v>42437</v>
      </c>
      <c r="G216" t="s">
        <v>830</v>
      </c>
      <c r="H216" s="82" t="s">
        <v>597</v>
      </c>
      <c r="I216" s="73">
        <v>100</v>
      </c>
      <c r="J216" s="74" t="s">
        <v>435</v>
      </c>
      <c r="K216" s="74">
        <v>2</v>
      </c>
      <c r="L216" s="74" t="s">
        <v>435</v>
      </c>
      <c r="M216" s="74">
        <v>2</v>
      </c>
      <c r="N216" s="74" t="s">
        <v>435</v>
      </c>
      <c r="O216" s="74">
        <v>2</v>
      </c>
      <c r="P216" s="74" t="s">
        <v>892</v>
      </c>
      <c r="Q216" s="74" t="s">
        <v>438</v>
      </c>
      <c r="R216" s="74" t="s">
        <v>435</v>
      </c>
      <c r="S216" s="74">
        <v>2</v>
      </c>
      <c r="T216" s="74" t="s">
        <v>435</v>
      </c>
      <c r="U216" s="74">
        <v>2</v>
      </c>
      <c r="V216" s="74" t="s">
        <v>435</v>
      </c>
      <c r="W216" s="74">
        <v>2</v>
      </c>
      <c r="X216" s="74" t="s">
        <v>896</v>
      </c>
      <c r="Y216" s="74">
        <v>1</v>
      </c>
      <c r="Z216" s="74" t="s">
        <v>896</v>
      </c>
      <c r="AA216" s="74">
        <v>1</v>
      </c>
      <c r="AB216" s="76"/>
      <c r="AC216" s="76"/>
      <c r="AD216" s="5"/>
      <c r="AE216" s="72">
        <v>14</v>
      </c>
      <c r="AF216" s="72">
        <f t="shared" si="9"/>
        <v>14</v>
      </c>
      <c r="AG216" s="91">
        <f t="shared" si="8"/>
        <v>100</v>
      </c>
      <c r="AH216" s="72"/>
      <c r="AI216" s="72"/>
    </row>
    <row r="217" spans="1:36" x14ac:dyDescent="0.3">
      <c r="A217" s="142" t="s">
        <v>966</v>
      </c>
      <c r="B217" s="90">
        <v>45891</v>
      </c>
      <c r="C217" t="str">
        <f>VLOOKUP(D217,'Tīmekļa vietnes'!A:B,2,0)</f>
        <v>Rīgas plānošanas reģions</v>
      </c>
      <c r="D217" t="s">
        <v>410</v>
      </c>
      <c r="E217" t="s">
        <v>421</v>
      </c>
      <c r="F217" s="79">
        <v>45428</v>
      </c>
      <c r="G217" t="s">
        <v>1015</v>
      </c>
      <c r="H217" s="82" t="s">
        <v>83</v>
      </c>
      <c r="I217" s="73">
        <v>48.999899999999997</v>
      </c>
      <c r="J217" s="74" t="s">
        <v>435</v>
      </c>
      <c r="K217" s="74">
        <v>2</v>
      </c>
      <c r="L217" s="74" t="s">
        <v>435</v>
      </c>
      <c r="M217" s="74">
        <v>2</v>
      </c>
      <c r="N217" s="74" t="s">
        <v>435</v>
      </c>
      <c r="O217" s="74">
        <v>2</v>
      </c>
      <c r="P217" s="74" t="s">
        <v>435</v>
      </c>
      <c r="Q217" s="74">
        <v>2</v>
      </c>
      <c r="R217" s="74" t="s">
        <v>435</v>
      </c>
      <c r="S217" s="74">
        <v>2</v>
      </c>
      <c r="T217" s="74" t="s">
        <v>435</v>
      </c>
      <c r="U217" s="74">
        <v>2</v>
      </c>
      <c r="V217" s="74" t="s">
        <v>435</v>
      </c>
      <c r="W217" s="74">
        <v>2</v>
      </c>
      <c r="X217" s="74" t="s">
        <v>896</v>
      </c>
      <c r="Y217" s="74">
        <v>1</v>
      </c>
      <c r="Z217" s="74" t="s">
        <v>896</v>
      </c>
      <c r="AA217" s="74">
        <v>1</v>
      </c>
      <c r="AB217" s="76"/>
      <c r="AC217" s="76"/>
      <c r="AD217" s="5"/>
      <c r="AE217" s="72">
        <v>16</v>
      </c>
      <c r="AF217" s="72">
        <f t="shared" ref="AF217" si="10">SUM(K217,M217,O217,Q217,S217,U217,W217,Y217,AA217)</f>
        <v>16</v>
      </c>
      <c r="AG217" s="91">
        <f t="shared" ref="AG217" si="11">ROUND(AF217/AE217*100,2)</f>
        <v>100</v>
      </c>
      <c r="AH217" s="72"/>
      <c r="AI217" s="72"/>
    </row>
    <row r="218" spans="1:36" x14ac:dyDescent="0.3">
      <c r="A218" s="142" t="s">
        <v>966</v>
      </c>
      <c r="B218" s="90">
        <v>45891</v>
      </c>
      <c r="C218" t="str">
        <f>VLOOKUP(D218,'Tīmekļa vietnes'!A:B,2,0)</f>
        <v>Rīgas plānošanas reģions</v>
      </c>
      <c r="D218" t="s">
        <v>410</v>
      </c>
      <c r="E218" t="s">
        <v>421</v>
      </c>
      <c r="F218" s="79">
        <v>42926</v>
      </c>
      <c r="G218" t="s">
        <v>831</v>
      </c>
      <c r="H218" s="82" t="s">
        <v>22</v>
      </c>
      <c r="I218" s="73">
        <v>100</v>
      </c>
      <c r="J218" s="74" t="s">
        <v>435</v>
      </c>
      <c r="K218" s="74">
        <v>2</v>
      </c>
      <c r="L218" s="74" t="s">
        <v>435</v>
      </c>
      <c r="M218" s="74">
        <v>2</v>
      </c>
      <c r="N218" s="74" t="s">
        <v>435</v>
      </c>
      <c r="O218" s="74">
        <v>2</v>
      </c>
      <c r="P218" s="74" t="s">
        <v>892</v>
      </c>
      <c r="Q218" s="74" t="s">
        <v>438</v>
      </c>
      <c r="R218" s="74" t="s">
        <v>435</v>
      </c>
      <c r="S218" s="74">
        <v>2</v>
      </c>
      <c r="T218" s="74" t="s">
        <v>435</v>
      </c>
      <c r="U218" s="74">
        <v>2</v>
      </c>
      <c r="V218" s="74" t="s">
        <v>435</v>
      </c>
      <c r="W218" s="74">
        <v>2</v>
      </c>
      <c r="X218" s="74" t="s">
        <v>896</v>
      </c>
      <c r="Y218" s="74">
        <v>1</v>
      </c>
      <c r="Z218" s="74" t="s">
        <v>896</v>
      </c>
      <c r="AA218" s="74">
        <v>1</v>
      </c>
      <c r="AB218" s="76"/>
      <c r="AC218" s="76"/>
      <c r="AD218" s="5"/>
      <c r="AE218" s="72">
        <v>14</v>
      </c>
      <c r="AF218" s="72">
        <f t="shared" si="9"/>
        <v>14</v>
      </c>
      <c r="AG218" s="91">
        <f t="shared" si="8"/>
        <v>100</v>
      </c>
      <c r="AH218" s="72"/>
      <c r="AI218" s="72"/>
    </row>
    <row r="219" spans="1:36" x14ac:dyDescent="0.3">
      <c r="A219" s="142" t="s">
        <v>966</v>
      </c>
      <c r="B219" s="90">
        <v>45891</v>
      </c>
      <c r="C219" t="str">
        <f>VLOOKUP(D219,'Tīmekļa vietnes'!A:B,2,0)</f>
        <v>Rīgas plānošanas reģions</v>
      </c>
      <c r="D219" t="s">
        <v>410</v>
      </c>
      <c r="E219" t="s">
        <v>421</v>
      </c>
      <c r="F219" s="79">
        <v>43696</v>
      </c>
      <c r="G219" t="s">
        <v>832</v>
      </c>
      <c r="H219" s="82" t="s">
        <v>167</v>
      </c>
      <c r="I219" s="73">
        <v>100</v>
      </c>
      <c r="J219" s="74" t="s">
        <v>435</v>
      </c>
      <c r="K219" s="74">
        <v>2</v>
      </c>
      <c r="L219" s="74" t="s">
        <v>435</v>
      </c>
      <c r="M219" s="74">
        <v>2</v>
      </c>
      <c r="N219" s="74" t="s">
        <v>435</v>
      </c>
      <c r="O219" s="74">
        <v>2</v>
      </c>
      <c r="P219" s="74" t="s">
        <v>892</v>
      </c>
      <c r="Q219" s="74" t="s">
        <v>438</v>
      </c>
      <c r="R219" s="74" t="s">
        <v>435</v>
      </c>
      <c r="S219" s="74">
        <v>2</v>
      </c>
      <c r="T219" s="74" t="s">
        <v>435</v>
      </c>
      <c r="U219" s="74">
        <v>2</v>
      </c>
      <c r="V219" s="74" t="s">
        <v>435</v>
      </c>
      <c r="W219" s="74">
        <v>2</v>
      </c>
      <c r="X219" s="74" t="s">
        <v>896</v>
      </c>
      <c r="Y219" s="74">
        <v>1</v>
      </c>
      <c r="Z219" s="74" t="s">
        <v>896</v>
      </c>
      <c r="AA219" s="74">
        <v>1</v>
      </c>
      <c r="AB219" s="76"/>
      <c r="AC219" s="76"/>
      <c r="AD219" s="5"/>
      <c r="AE219" s="72">
        <v>14</v>
      </c>
      <c r="AF219" s="72">
        <f t="shared" si="9"/>
        <v>14</v>
      </c>
      <c r="AG219" s="91">
        <f t="shared" si="8"/>
        <v>100</v>
      </c>
      <c r="AH219" s="72"/>
      <c r="AI219" s="72"/>
    </row>
    <row r="220" spans="1:36" x14ac:dyDescent="0.3">
      <c r="A220" s="142" t="s">
        <v>966</v>
      </c>
      <c r="B220" s="90">
        <v>45891</v>
      </c>
      <c r="C220" t="str">
        <f>VLOOKUP(D220,'Tīmekļa vietnes'!A:B,2,0)</f>
        <v>Rīgas plānošanas reģions</v>
      </c>
      <c r="D220" t="s">
        <v>410</v>
      </c>
      <c r="E220" t="s">
        <v>421</v>
      </c>
      <c r="F220" s="79">
        <v>43811</v>
      </c>
      <c r="G220" t="s">
        <v>833</v>
      </c>
      <c r="H220" s="82" t="s">
        <v>598</v>
      </c>
      <c r="I220" s="73">
        <v>100</v>
      </c>
      <c r="J220" s="74" t="s">
        <v>435</v>
      </c>
      <c r="K220" s="74">
        <v>2</v>
      </c>
      <c r="L220" s="74" t="s">
        <v>435</v>
      </c>
      <c r="M220" s="74">
        <v>2</v>
      </c>
      <c r="N220" s="74" t="s">
        <v>435</v>
      </c>
      <c r="O220" s="74">
        <v>2</v>
      </c>
      <c r="P220" s="74" t="s">
        <v>892</v>
      </c>
      <c r="Q220" s="74" t="s">
        <v>438</v>
      </c>
      <c r="R220" s="74" t="s">
        <v>435</v>
      </c>
      <c r="S220" s="74">
        <v>2</v>
      </c>
      <c r="T220" s="74" t="s">
        <v>435</v>
      </c>
      <c r="U220" s="74">
        <v>2</v>
      </c>
      <c r="V220" s="74" t="s">
        <v>435</v>
      </c>
      <c r="W220" s="74">
        <v>2</v>
      </c>
      <c r="X220" s="74" t="s">
        <v>896</v>
      </c>
      <c r="Y220" s="74">
        <v>1</v>
      </c>
      <c r="Z220" s="74" t="s">
        <v>896</v>
      </c>
      <c r="AA220" s="74">
        <v>1</v>
      </c>
      <c r="AB220" s="76"/>
      <c r="AC220" s="76"/>
      <c r="AD220" s="5"/>
      <c r="AE220" s="72">
        <v>14</v>
      </c>
      <c r="AF220" s="72">
        <f t="shared" si="9"/>
        <v>14</v>
      </c>
      <c r="AG220" s="91">
        <f t="shared" si="8"/>
        <v>100</v>
      </c>
      <c r="AH220" s="72"/>
      <c r="AI220" s="72"/>
    </row>
    <row r="221" spans="1:36" x14ac:dyDescent="0.3">
      <c r="A221" s="142" t="s">
        <v>966</v>
      </c>
      <c r="B221" s="90">
        <v>45891</v>
      </c>
      <c r="C221" t="str">
        <f>VLOOKUP(D221,'Tīmekļa vietnes'!A:B,2,0)</f>
        <v>Rīgas plānošanas reģions</v>
      </c>
      <c r="D221" t="s">
        <v>410</v>
      </c>
      <c r="E221" t="s">
        <v>421</v>
      </c>
      <c r="F221" s="79">
        <v>43819</v>
      </c>
      <c r="G221" t="s">
        <v>834</v>
      </c>
      <c r="H221" s="82" t="s">
        <v>599</v>
      </c>
      <c r="I221" s="73">
        <v>100</v>
      </c>
      <c r="J221" s="74" t="s">
        <v>435</v>
      </c>
      <c r="K221" s="74">
        <v>2</v>
      </c>
      <c r="L221" s="74" t="s">
        <v>435</v>
      </c>
      <c r="M221" s="74">
        <v>2</v>
      </c>
      <c r="N221" s="74" t="s">
        <v>435</v>
      </c>
      <c r="O221" s="74">
        <v>2</v>
      </c>
      <c r="P221" s="74" t="s">
        <v>892</v>
      </c>
      <c r="Q221" s="74" t="s">
        <v>438</v>
      </c>
      <c r="R221" s="74" t="s">
        <v>435</v>
      </c>
      <c r="S221" s="74">
        <v>2</v>
      </c>
      <c r="T221" s="74" t="s">
        <v>435</v>
      </c>
      <c r="U221" s="74">
        <v>2</v>
      </c>
      <c r="V221" s="74" t="s">
        <v>435</v>
      </c>
      <c r="W221" s="74">
        <v>2</v>
      </c>
      <c r="X221" s="74" t="s">
        <v>896</v>
      </c>
      <c r="Y221" s="74">
        <v>1</v>
      </c>
      <c r="Z221" s="74" t="s">
        <v>896</v>
      </c>
      <c r="AA221" s="74">
        <v>1</v>
      </c>
      <c r="AB221" s="76"/>
      <c r="AC221" s="76"/>
      <c r="AD221" s="5"/>
      <c r="AE221" s="72">
        <v>14</v>
      </c>
      <c r="AF221" s="72">
        <f t="shared" si="9"/>
        <v>14</v>
      </c>
      <c r="AG221" s="91">
        <f t="shared" si="8"/>
        <v>100</v>
      </c>
      <c r="AH221" s="72"/>
      <c r="AI221" s="72"/>
    </row>
    <row r="222" spans="1:36" x14ac:dyDescent="0.3">
      <c r="A222" s="142" t="s">
        <v>966</v>
      </c>
      <c r="B222" s="90">
        <v>45891</v>
      </c>
      <c r="C222" t="str">
        <f>VLOOKUP(D222,'Tīmekļa vietnes'!A:B,2,0)</f>
        <v>Rīgas plānošanas reģions</v>
      </c>
      <c r="D222" t="s">
        <v>410</v>
      </c>
      <c r="E222" t="s">
        <v>421</v>
      </c>
      <c r="F222" s="79">
        <v>44516</v>
      </c>
      <c r="G222" t="s">
        <v>835</v>
      </c>
      <c r="H222" s="82" t="s">
        <v>24</v>
      </c>
      <c r="I222" s="73">
        <v>100</v>
      </c>
      <c r="J222" s="74" t="s">
        <v>435</v>
      </c>
      <c r="K222" s="74">
        <v>2</v>
      </c>
      <c r="L222" s="74" t="s">
        <v>435</v>
      </c>
      <c r="M222" s="74">
        <v>2</v>
      </c>
      <c r="N222" s="74" t="s">
        <v>435</v>
      </c>
      <c r="O222" s="74">
        <v>2</v>
      </c>
      <c r="P222" s="74" t="s">
        <v>892</v>
      </c>
      <c r="Q222" s="74" t="s">
        <v>438</v>
      </c>
      <c r="R222" s="74" t="s">
        <v>435</v>
      </c>
      <c r="S222" s="74">
        <v>2</v>
      </c>
      <c r="T222" s="74" t="s">
        <v>435</v>
      </c>
      <c r="U222" s="74">
        <v>2</v>
      </c>
      <c r="V222" s="74" t="s">
        <v>435</v>
      </c>
      <c r="W222" s="74">
        <v>2</v>
      </c>
      <c r="X222" s="74" t="s">
        <v>896</v>
      </c>
      <c r="Y222" s="74">
        <v>1</v>
      </c>
      <c r="Z222" s="74" t="s">
        <v>896</v>
      </c>
      <c r="AA222" s="74">
        <v>1</v>
      </c>
      <c r="AB222" s="76"/>
      <c r="AC222" s="76"/>
      <c r="AD222" s="5"/>
      <c r="AE222" s="72">
        <v>14</v>
      </c>
      <c r="AF222" s="72">
        <f t="shared" si="9"/>
        <v>14</v>
      </c>
      <c r="AG222" s="91">
        <f t="shared" si="8"/>
        <v>100</v>
      </c>
      <c r="AH222" s="72"/>
      <c r="AI222" s="72"/>
    </row>
    <row r="223" spans="1:36" x14ac:dyDescent="0.3">
      <c r="A223" s="142" t="s">
        <v>966</v>
      </c>
      <c r="B223" s="90">
        <v>45891</v>
      </c>
      <c r="C223" t="str">
        <f>VLOOKUP(D223,'Tīmekļa vietnes'!A:B,2,0)</f>
        <v>Rīgas plānošanas reģions</v>
      </c>
      <c r="D223" t="s">
        <v>410</v>
      </c>
      <c r="E223" t="s">
        <v>421</v>
      </c>
      <c r="F223" s="79">
        <v>44607</v>
      </c>
      <c r="G223" t="s">
        <v>836</v>
      </c>
      <c r="H223" s="82" t="s">
        <v>21</v>
      </c>
      <c r="I223" s="73">
        <v>97.704250000000002</v>
      </c>
      <c r="J223" s="74" t="s">
        <v>435</v>
      </c>
      <c r="K223" s="74">
        <v>2</v>
      </c>
      <c r="L223" s="74" t="s">
        <v>435</v>
      </c>
      <c r="M223" s="74">
        <v>2</v>
      </c>
      <c r="N223" s="74" t="s">
        <v>435</v>
      </c>
      <c r="O223" s="74">
        <v>2</v>
      </c>
      <c r="P223" s="74" t="s">
        <v>435</v>
      </c>
      <c r="Q223" s="74">
        <v>2</v>
      </c>
      <c r="R223" s="74" t="s">
        <v>435</v>
      </c>
      <c r="S223" s="74">
        <v>2</v>
      </c>
      <c r="T223" s="74" t="s">
        <v>435</v>
      </c>
      <c r="U223" s="74">
        <v>2</v>
      </c>
      <c r="V223" s="74" t="s">
        <v>435</v>
      </c>
      <c r="W223" s="74">
        <v>2</v>
      </c>
      <c r="X223" s="74" t="s">
        <v>896</v>
      </c>
      <c r="Y223" s="74">
        <v>1</v>
      </c>
      <c r="Z223" s="74" t="s">
        <v>896</v>
      </c>
      <c r="AA223" s="74">
        <v>1</v>
      </c>
      <c r="AB223" s="76"/>
      <c r="AC223" s="76"/>
      <c r="AD223" s="5"/>
      <c r="AE223" s="72">
        <v>16</v>
      </c>
      <c r="AF223" s="72">
        <f t="shared" si="9"/>
        <v>16</v>
      </c>
      <c r="AG223" s="91">
        <f t="shared" si="8"/>
        <v>100</v>
      </c>
      <c r="AH223" s="72"/>
      <c r="AI223" s="72"/>
    </row>
    <row r="224" spans="1:36" x14ac:dyDescent="0.3">
      <c r="A224" s="142" t="s">
        <v>966</v>
      </c>
      <c r="B224" s="90">
        <v>45891</v>
      </c>
      <c r="C224" t="str">
        <f>VLOOKUP(D224,'Tīmekļa vietnes'!A:B,2,0)</f>
        <v>Rīgas plānošanas reģions</v>
      </c>
      <c r="D224" t="s">
        <v>410</v>
      </c>
      <c r="E224" t="s">
        <v>421</v>
      </c>
      <c r="F224" s="79">
        <v>45303</v>
      </c>
      <c r="G224" t="s">
        <v>837</v>
      </c>
      <c r="H224" s="82" t="s">
        <v>23</v>
      </c>
      <c r="I224" s="73">
        <v>100</v>
      </c>
      <c r="J224" s="74" t="s">
        <v>435</v>
      </c>
      <c r="K224" s="74">
        <v>2</v>
      </c>
      <c r="L224" s="74" t="s">
        <v>435</v>
      </c>
      <c r="M224" s="74">
        <v>2</v>
      </c>
      <c r="N224" s="74" t="s">
        <v>435</v>
      </c>
      <c r="O224" s="74">
        <v>2</v>
      </c>
      <c r="P224" s="74" t="s">
        <v>892</v>
      </c>
      <c r="Q224" s="74" t="s">
        <v>438</v>
      </c>
      <c r="R224" s="74" t="s">
        <v>435</v>
      </c>
      <c r="S224" s="74">
        <v>2</v>
      </c>
      <c r="T224" s="74" t="s">
        <v>435</v>
      </c>
      <c r="U224" s="74">
        <v>2</v>
      </c>
      <c r="V224" s="74" t="s">
        <v>435</v>
      </c>
      <c r="W224" s="74">
        <v>2</v>
      </c>
      <c r="X224" s="74" t="s">
        <v>896</v>
      </c>
      <c r="Y224" s="74">
        <v>1</v>
      </c>
      <c r="Z224" s="74" t="s">
        <v>896</v>
      </c>
      <c r="AA224" s="74">
        <v>1</v>
      </c>
      <c r="AB224" s="76"/>
      <c r="AC224" s="76"/>
      <c r="AD224" s="5"/>
      <c r="AE224" s="72">
        <v>14</v>
      </c>
      <c r="AF224" s="72">
        <f t="shared" si="9"/>
        <v>14</v>
      </c>
      <c r="AG224" s="91">
        <f t="shared" si="8"/>
        <v>100</v>
      </c>
      <c r="AH224" s="72"/>
      <c r="AI224" s="72"/>
    </row>
    <row r="225" spans="1:36" ht="28.8" x14ac:dyDescent="0.3">
      <c r="A225" s="142" t="s">
        <v>966</v>
      </c>
      <c r="B225" s="90">
        <v>45891</v>
      </c>
      <c r="C225" t="str">
        <f>VLOOKUP(D225,'Tīmekļa vietnes'!A:B,2,0)</f>
        <v>Rīgas plānošanas reģions</v>
      </c>
      <c r="D225" t="s">
        <v>410</v>
      </c>
      <c r="E225" t="s">
        <v>421</v>
      </c>
      <c r="F225" s="79">
        <v>45273</v>
      </c>
      <c r="G225" t="s">
        <v>838</v>
      </c>
      <c r="H225" s="82" t="s">
        <v>600</v>
      </c>
      <c r="I225" s="73">
        <v>100</v>
      </c>
      <c r="J225" s="74" t="s">
        <v>435</v>
      </c>
      <c r="K225" s="74">
        <v>2</v>
      </c>
      <c r="L225" s="74" t="s">
        <v>435</v>
      </c>
      <c r="M225" s="74">
        <v>2</v>
      </c>
      <c r="N225" s="74" t="s">
        <v>435</v>
      </c>
      <c r="O225" s="74">
        <v>2</v>
      </c>
      <c r="P225" s="74" t="s">
        <v>435</v>
      </c>
      <c r="Q225" s="74">
        <v>2</v>
      </c>
      <c r="R225" s="74" t="s">
        <v>435</v>
      </c>
      <c r="S225" s="74">
        <v>2</v>
      </c>
      <c r="T225" s="74" t="s">
        <v>435</v>
      </c>
      <c r="U225" s="74">
        <v>2</v>
      </c>
      <c r="V225" s="74" t="s">
        <v>435</v>
      </c>
      <c r="W225" s="74">
        <v>2</v>
      </c>
      <c r="X225" s="74" t="s">
        <v>896</v>
      </c>
      <c r="Y225" s="74">
        <v>1</v>
      </c>
      <c r="Z225" s="74" t="s">
        <v>896</v>
      </c>
      <c r="AA225" s="74">
        <v>1</v>
      </c>
      <c r="AB225" s="76"/>
      <c r="AC225" s="76"/>
      <c r="AD225" s="5"/>
      <c r="AE225" s="72">
        <v>16</v>
      </c>
      <c r="AF225" s="72">
        <f t="shared" si="9"/>
        <v>16</v>
      </c>
      <c r="AG225" s="91">
        <f t="shared" si="8"/>
        <v>100</v>
      </c>
      <c r="AH225" s="72"/>
      <c r="AI225" s="72"/>
    </row>
    <row r="226" spans="1:36" x14ac:dyDescent="0.3">
      <c r="A226" s="81" t="s">
        <v>955</v>
      </c>
      <c r="B226" s="90">
        <v>45902</v>
      </c>
      <c r="C226" t="str">
        <f>VLOOKUP(D226,'Tīmekļa vietnes'!A:B,2,0)</f>
        <v>Rīgas plānošanas reģions</v>
      </c>
      <c r="D226" t="s">
        <v>412</v>
      </c>
      <c r="E226" t="s">
        <v>64</v>
      </c>
      <c r="F226" s="79">
        <v>44438</v>
      </c>
      <c r="G226" t="s">
        <v>839</v>
      </c>
      <c r="H226" s="82" t="s">
        <v>601</v>
      </c>
      <c r="I226" s="73">
        <v>100</v>
      </c>
      <c r="J226" s="74" t="s">
        <v>435</v>
      </c>
      <c r="K226" s="74">
        <v>2</v>
      </c>
      <c r="L226" s="74" t="s">
        <v>435</v>
      </c>
      <c r="M226" s="74">
        <v>2</v>
      </c>
      <c r="N226" s="74" t="s">
        <v>435</v>
      </c>
      <c r="O226" s="74">
        <v>2</v>
      </c>
      <c r="P226" s="74" t="s">
        <v>892</v>
      </c>
      <c r="Q226" s="74" t="s">
        <v>438</v>
      </c>
      <c r="R226" s="74" t="s">
        <v>435</v>
      </c>
      <c r="S226" s="74">
        <v>2</v>
      </c>
      <c r="T226" s="74" t="s">
        <v>435</v>
      </c>
      <c r="U226" s="74">
        <v>2</v>
      </c>
      <c r="V226" s="74" t="s">
        <v>434</v>
      </c>
      <c r="W226" s="74">
        <v>1</v>
      </c>
      <c r="X226" s="74" t="s">
        <v>897</v>
      </c>
      <c r="Y226" s="74" t="s">
        <v>438</v>
      </c>
      <c r="Z226" s="74" t="s">
        <v>897</v>
      </c>
      <c r="AA226" s="74" t="s">
        <v>438</v>
      </c>
      <c r="AB226" s="75" t="s">
        <v>983</v>
      </c>
      <c r="AC226" s="76"/>
      <c r="AD226" s="40" t="s">
        <v>956</v>
      </c>
      <c r="AE226" s="72">
        <v>12</v>
      </c>
      <c r="AF226" s="72">
        <f t="shared" si="9"/>
        <v>11</v>
      </c>
      <c r="AG226" s="91">
        <f t="shared" si="8"/>
        <v>91.67</v>
      </c>
      <c r="AH226" s="73">
        <v>72.972972972972968</v>
      </c>
      <c r="AI226" s="73">
        <v>30.392156862745097</v>
      </c>
      <c r="AJ226" s="29">
        <v>24.324324324324326</v>
      </c>
    </row>
    <row r="227" spans="1:36" x14ac:dyDescent="0.3">
      <c r="A227" s="142" t="s">
        <v>955</v>
      </c>
      <c r="B227" s="90">
        <v>45902</v>
      </c>
      <c r="C227" t="str">
        <f>VLOOKUP(D227,'Tīmekļa vietnes'!A:B,2,0)</f>
        <v>Rīgas plānošanas reģions</v>
      </c>
      <c r="D227" t="s">
        <v>412</v>
      </c>
      <c r="E227" t="s">
        <v>64</v>
      </c>
      <c r="F227" s="79">
        <v>45615</v>
      </c>
      <c r="G227" t="s">
        <v>1061</v>
      </c>
      <c r="H227" s="82" t="s">
        <v>1060</v>
      </c>
      <c r="I227" s="73">
        <v>100</v>
      </c>
      <c r="J227" s="74" t="s">
        <v>435</v>
      </c>
      <c r="K227" s="74">
        <v>2</v>
      </c>
      <c r="L227" s="74" t="s">
        <v>435</v>
      </c>
      <c r="M227" s="74">
        <v>2</v>
      </c>
      <c r="N227" s="74" t="s">
        <v>435</v>
      </c>
      <c r="O227" s="74">
        <v>2</v>
      </c>
      <c r="P227" s="74" t="s">
        <v>892</v>
      </c>
      <c r="Q227" s="74" t="s">
        <v>438</v>
      </c>
      <c r="R227" s="74" t="s">
        <v>435</v>
      </c>
      <c r="S227" s="74">
        <v>2</v>
      </c>
      <c r="T227" s="74" t="s">
        <v>435</v>
      </c>
      <c r="U227" s="74">
        <v>2</v>
      </c>
      <c r="V227" s="74" t="s">
        <v>435</v>
      </c>
      <c r="W227" s="74">
        <v>2</v>
      </c>
      <c r="X227" s="74" t="s">
        <v>897</v>
      </c>
      <c r="Y227" s="74" t="s">
        <v>438</v>
      </c>
      <c r="Z227" s="74" t="s">
        <v>897</v>
      </c>
      <c r="AA227" s="74" t="s">
        <v>438</v>
      </c>
      <c r="AB227" s="76"/>
      <c r="AC227" s="76"/>
      <c r="AD227" s="40" t="s">
        <v>956</v>
      </c>
      <c r="AE227" s="72">
        <v>12</v>
      </c>
      <c r="AF227" s="72">
        <f t="shared" si="9"/>
        <v>12</v>
      </c>
      <c r="AG227" s="91">
        <f t="shared" si="8"/>
        <v>100</v>
      </c>
      <c r="AH227" s="72"/>
      <c r="AI227" s="72"/>
    </row>
    <row r="228" spans="1:36" x14ac:dyDescent="0.3">
      <c r="A228" s="142" t="s">
        <v>955</v>
      </c>
      <c r="B228" s="90">
        <v>45902</v>
      </c>
      <c r="C228" t="str">
        <f>VLOOKUP(D228,'Tīmekļa vietnes'!A:B,2,0)</f>
        <v>Rīgas plānošanas reģions</v>
      </c>
      <c r="D228" t="s">
        <v>412</v>
      </c>
      <c r="E228" t="s">
        <v>64</v>
      </c>
      <c r="F228" s="79">
        <v>44607</v>
      </c>
      <c r="G228" t="s">
        <v>836</v>
      </c>
      <c r="H228" s="82" t="s">
        <v>21</v>
      </c>
      <c r="I228" s="73">
        <v>2.29575</v>
      </c>
      <c r="J228" s="74" t="s">
        <v>435</v>
      </c>
      <c r="K228" s="74">
        <v>2</v>
      </c>
      <c r="L228" s="74" t="s">
        <v>434</v>
      </c>
      <c r="M228" s="74">
        <v>1</v>
      </c>
      <c r="N228" s="74" t="s">
        <v>434</v>
      </c>
      <c r="O228" s="74">
        <v>1</v>
      </c>
      <c r="P228" s="74" t="s">
        <v>435</v>
      </c>
      <c r="Q228" s="74">
        <v>2</v>
      </c>
      <c r="R228" s="74" t="s">
        <v>435</v>
      </c>
      <c r="S228" s="74">
        <v>2</v>
      </c>
      <c r="T228" s="74" t="s">
        <v>435</v>
      </c>
      <c r="U228" s="74">
        <v>2</v>
      </c>
      <c r="V228" s="74" t="s">
        <v>435</v>
      </c>
      <c r="W228" s="74">
        <v>2</v>
      </c>
      <c r="X228" s="74" t="s">
        <v>897</v>
      </c>
      <c r="Y228" s="74" t="s">
        <v>438</v>
      </c>
      <c r="Z228" s="74" t="s">
        <v>897</v>
      </c>
      <c r="AA228" s="74" t="s">
        <v>438</v>
      </c>
      <c r="AB228" s="76"/>
      <c r="AC228" s="76"/>
      <c r="AD228" s="87" t="s">
        <v>1062</v>
      </c>
      <c r="AE228" s="72">
        <v>14</v>
      </c>
      <c r="AF228" s="72">
        <f t="shared" si="9"/>
        <v>12</v>
      </c>
      <c r="AG228" s="91">
        <f t="shared" si="8"/>
        <v>85.71</v>
      </c>
      <c r="AH228" s="72"/>
      <c r="AI228" s="72"/>
    </row>
    <row r="229" spans="1:36" x14ac:dyDescent="0.3">
      <c r="A229" s="142" t="s">
        <v>955</v>
      </c>
      <c r="B229" s="90">
        <v>45902</v>
      </c>
      <c r="C229" t="str">
        <f>VLOOKUP(D229,'Tīmekļa vietnes'!A:B,2,0)</f>
        <v>Rīgas plānošanas reģions</v>
      </c>
      <c r="D229" t="s">
        <v>412</v>
      </c>
      <c r="E229" t="s">
        <v>64</v>
      </c>
      <c r="F229" s="79">
        <v>44673</v>
      </c>
      <c r="G229" t="s">
        <v>799</v>
      </c>
      <c r="H229" s="82" t="s">
        <v>4</v>
      </c>
      <c r="I229" s="73">
        <v>4.6452299999999997</v>
      </c>
      <c r="J229" s="74" t="s">
        <v>435</v>
      </c>
      <c r="K229" s="74">
        <v>2</v>
      </c>
      <c r="L229" s="74" t="s">
        <v>434</v>
      </c>
      <c r="M229" s="74">
        <v>1</v>
      </c>
      <c r="N229" s="74" t="s">
        <v>436</v>
      </c>
      <c r="O229" s="74">
        <v>0</v>
      </c>
      <c r="P229" s="74" t="s">
        <v>892</v>
      </c>
      <c r="Q229" s="74" t="s">
        <v>438</v>
      </c>
      <c r="R229" s="74" t="s">
        <v>435</v>
      </c>
      <c r="S229" s="74">
        <v>2</v>
      </c>
      <c r="T229" s="74" t="s">
        <v>436</v>
      </c>
      <c r="U229" s="74">
        <v>0</v>
      </c>
      <c r="V229" s="74" t="s">
        <v>436</v>
      </c>
      <c r="W229" s="74">
        <v>0</v>
      </c>
      <c r="X229" s="74" t="s">
        <v>897</v>
      </c>
      <c r="Y229" s="74" t="s">
        <v>438</v>
      </c>
      <c r="Z229" s="74" t="s">
        <v>897</v>
      </c>
      <c r="AA229" s="74" t="s">
        <v>438</v>
      </c>
      <c r="AB229" s="76"/>
      <c r="AC229" s="76"/>
      <c r="AD229" s="40"/>
      <c r="AE229" s="72">
        <v>12</v>
      </c>
      <c r="AF229" s="72">
        <f t="shared" si="9"/>
        <v>5</v>
      </c>
      <c r="AG229" s="91">
        <f t="shared" si="8"/>
        <v>41.67</v>
      </c>
      <c r="AH229" s="72"/>
      <c r="AI229" s="72"/>
    </row>
    <row r="230" spans="1:36" ht="28.8" x14ac:dyDescent="0.3">
      <c r="A230" s="142" t="s">
        <v>955</v>
      </c>
      <c r="B230" s="90">
        <v>45902</v>
      </c>
      <c r="C230" t="str">
        <f>VLOOKUP(D230,'Tīmekļa vietnes'!A:B,2,0)</f>
        <v>Rīgas plānošanas reģions</v>
      </c>
      <c r="D230" t="s">
        <v>412</v>
      </c>
      <c r="E230" t="s">
        <v>64</v>
      </c>
      <c r="F230" s="79">
        <v>44419</v>
      </c>
      <c r="G230" t="s">
        <v>840</v>
      </c>
      <c r="H230" s="82" t="s">
        <v>602</v>
      </c>
      <c r="I230" s="73">
        <v>100</v>
      </c>
      <c r="J230" s="74" t="s">
        <v>435</v>
      </c>
      <c r="K230" s="74">
        <v>2</v>
      </c>
      <c r="L230" s="74" t="s">
        <v>435</v>
      </c>
      <c r="M230" s="74">
        <v>2</v>
      </c>
      <c r="N230" s="74" t="s">
        <v>436</v>
      </c>
      <c r="O230" s="74">
        <v>0</v>
      </c>
      <c r="P230" s="74" t="s">
        <v>892</v>
      </c>
      <c r="Q230" s="74" t="s">
        <v>438</v>
      </c>
      <c r="R230" s="74" t="s">
        <v>435</v>
      </c>
      <c r="S230" s="74">
        <v>2</v>
      </c>
      <c r="T230" s="74" t="s">
        <v>435</v>
      </c>
      <c r="U230" s="74">
        <v>2</v>
      </c>
      <c r="V230" s="74" t="s">
        <v>436</v>
      </c>
      <c r="W230" s="74">
        <v>0</v>
      </c>
      <c r="X230" s="74" t="s">
        <v>897</v>
      </c>
      <c r="Y230" s="74" t="s">
        <v>438</v>
      </c>
      <c r="Z230" s="74" t="s">
        <v>897</v>
      </c>
      <c r="AA230" s="74" t="s">
        <v>438</v>
      </c>
      <c r="AB230" s="76"/>
      <c r="AC230" s="76"/>
      <c r="AD230" s="111" t="s">
        <v>1063</v>
      </c>
      <c r="AE230" s="72">
        <v>12</v>
      </c>
      <c r="AF230" s="72">
        <f t="shared" si="9"/>
        <v>8</v>
      </c>
      <c r="AG230" s="91">
        <f t="shared" si="8"/>
        <v>66.67</v>
      </c>
      <c r="AH230" s="72"/>
      <c r="AI230" s="72"/>
    </row>
    <row r="231" spans="1:36" x14ac:dyDescent="0.3">
      <c r="A231" s="142" t="s">
        <v>955</v>
      </c>
      <c r="B231" s="90">
        <v>45902</v>
      </c>
      <c r="C231" t="str">
        <f>VLOOKUP(D231,'Tīmekļa vietnes'!A:B,2,0)</f>
        <v>Rīgas plānošanas reģions</v>
      </c>
      <c r="D231" t="s">
        <v>412</v>
      </c>
      <c r="E231" t="s">
        <v>64</v>
      </c>
      <c r="F231" s="79">
        <v>45181</v>
      </c>
      <c r="G231" t="s">
        <v>646</v>
      </c>
      <c r="H231" s="82" t="s">
        <v>440</v>
      </c>
      <c r="I231" s="73">
        <v>81.1113</v>
      </c>
      <c r="J231" s="74" t="s">
        <v>435</v>
      </c>
      <c r="K231" s="74">
        <v>2</v>
      </c>
      <c r="L231" s="74" t="s">
        <v>434</v>
      </c>
      <c r="M231" s="74">
        <v>1</v>
      </c>
      <c r="N231" s="74" t="s">
        <v>434</v>
      </c>
      <c r="O231" s="74">
        <v>1</v>
      </c>
      <c r="P231" s="74" t="s">
        <v>892</v>
      </c>
      <c r="Q231" s="74" t="s">
        <v>438</v>
      </c>
      <c r="R231" s="74" t="s">
        <v>435</v>
      </c>
      <c r="S231" s="74">
        <v>2</v>
      </c>
      <c r="T231" s="74" t="s">
        <v>436</v>
      </c>
      <c r="U231" s="74">
        <v>0</v>
      </c>
      <c r="V231" s="74" t="s">
        <v>436</v>
      </c>
      <c r="W231" s="74">
        <v>0</v>
      </c>
      <c r="X231" s="74" t="s">
        <v>897</v>
      </c>
      <c r="Y231" s="74" t="s">
        <v>438</v>
      </c>
      <c r="Z231" s="74" t="s">
        <v>897</v>
      </c>
      <c r="AA231" s="74" t="s">
        <v>438</v>
      </c>
      <c r="AB231" s="76"/>
      <c r="AC231" s="76"/>
      <c r="AD231" s="40"/>
      <c r="AE231" s="72">
        <v>12</v>
      </c>
      <c r="AF231" s="72">
        <f t="shared" si="9"/>
        <v>6</v>
      </c>
      <c r="AG231" s="91">
        <f t="shared" si="8"/>
        <v>50</v>
      </c>
      <c r="AH231" s="72"/>
      <c r="AI231" s="72"/>
    </row>
    <row r="232" spans="1:36" ht="43.2" x14ac:dyDescent="0.3">
      <c r="A232" s="81" t="s">
        <v>954</v>
      </c>
      <c r="B232" s="90">
        <v>45894</v>
      </c>
      <c r="C232" t="str">
        <f>VLOOKUP(D232,'Tīmekļa vietnes'!A:B,2,0)</f>
        <v>Rīgas plānošanas reģions</v>
      </c>
      <c r="D232" t="s">
        <v>413</v>
      </c>
      <c r="E232" t="s">
        <v>414</v>
      </c>
      <c r="F232" s="79">
        <v>45106</v>
      </c>
      <c r="G232" t="s">
        <v>841</v>
      </c>
      <c r="H232" s="82" t="s">
        <v>603</v>
      </c>
      <c r="I232" s="73">
        <v>100</v>
      </c>
      <c r="J232" s="74" t="s">
        <v>434</v>
      </c>
      <c r="K232" s="74">
        <v>1</v>
      </c>
      <c r="L232" s="74" t="s">
        <v>435</v>
      </c>
      <c r="M232" s="74">
        <v>2</v>
      </c>
      <c r="N232" s="74" t="s">
        <v>435</v>
      </c>
      <c r="O232" s="74">
        <v>2</v>
      </c>
      <c r="P232" s="74" t="s">
        <v>892</v>
      </c>
      <c r="Q232" s="74" t="s">
        <v>438</v>
      </c>
      <c r="R232" s="74" t="s">
        <v>434</v>
      </c>
      <c r="S232" s="74">
        <v>1</v>
      </c>
      <c r="T232" s="74" t="s">
        <v>436</v>
      </c>
      <c r="U232" s="74">
        <v>0</v>
      </c>
      <c r="V232" s="74" t="s">
        <v>436</v>
      </c>
      <c r="W232" s="74">
        <v>0</v>
      </c>
      <c r="X232" s="74" t="s">
        <v>897</v>
      </c>
      <c r="Y232" s="74" t="s">
        <v>438</v>
      </c>
      <c r="Z232" s="74" t="s">
        <v>896</v>
      </c>
      <c r="AA232" s="74">
        <v>1</v>
      </c>
      <c r="AB232" s="75" t="s">
        <v>983</v>
      </c>
      <c r="AC232" s="76"/>
      <c r="AD232" s="106" t="s">
        <v>1023</v>
      </c>
      <c r="AE232" s="72">
        <v>14</v>
      </c>
      <c r="AF232" s="72">
        <f t="shared" si="9"/>
        <v>7</v>
      </c>
      <c r="AG232" s="91">
        <f t="shared" si="8"/>
        <v>50</v>
      </c>
      <c r="AH232" s="73">
        <v>64.285714285714292</v>
      </c>
      <c r="AI232" s="73"/>
      <c r="AJ232" s="29"/>
    </row>
    <row r="233" spans="1:36" ht="28.8" x14ac:dyDescent="0.3">
      <c r="A233" s="142" t="s">
        <v>954</v>
      </c>
      <c r="B233" s="90">
        <v>45894</v>
      </c>
      <c r="C233" t="str">
        <f>VLOOKUP(D233,'Tīmekļa vietnes'!A:B,2,0)</f>
        <v>Rīgas plānošanas reģions</v>
      </c>
      <c r="D233" t="s">
        <v>413</v>
      </c>
      <c r="E233" t="s">
        <v>414</v>
      </c>
      <c r="F233" s="79">
        <v>44417</v>
      </c>
      <c r="G233" t="s">
        <v>842</v>
      </c>
      <c r="H233" s="82" t="s">
        <v>604</v>
      </c>
      <c r="I233" s="73">
        <v>100</v>
      </c>
      <c r="J233" s="74" t="s">
        <v>434</v>
      </c>
      <c r="K233" s="74">
        <v>1</v>
      </c>
      <c r="L233" s="74" t="s">
        <v>435</v>
      </c>
      <c r="M233" s="74">
        <v>2</v>
      </c>
      <c r="N233" s="74" t="s">
        <v>435</v>
      </c>
      <c r="O233" s="74">
        <v>2</v>
      </c>
      <c r="P233" s="74" t="s">
        <v>892</v>
      </c>
      <c r="Q233" s="74" t="s">
        <v>438</v>
      </c>
      <c r="R233" s="74" t="s">
        <v>436</v>
      </c>
      <c r="S233" s="74">
        <v>0</v>
      </c>
      <c r="T233" s="74" t="s">
        <v>435</v>
      </c>
      <c r="U233" s="74">
        <v>2</v>
      </c>
      <c r="V233" s="74" t="s">
        <v>435</v>
      </c>
      <c r="W233" s="74">
        <v>2</v>
      </c>
      <c r="X233" s="74" t="s">
        <v>897</v>
      </c>
      <c r="Y233" s="74" t="s">
        <v>438</v>
      </c>
      <c r="Z233" s="74" t="s">
        <v>897</v>
      </c>
      <c r="AA233" s="74" t="s">
        <v>438</v>
      </c>
      <c r="AB233" s="76"/>
      <c r="AC233" s="76"/>
      <c r="AD233" s="106" t="s">
        <v>1024</v>
      </c>
      <c r="AE233" s="72">
        <v>14</v>
      </c>
      <c r="AF233" s="72">
        <f t="shared" si="9"/>
        <v>9</v>
      </c>
      <c r="AG233" s="91">
        <f t="shared" si="8"/>
        <v>64.290000000000006</v>
      </c>
      <c r="AH233" s="72"/>
      <c r="AI233" s="72"/>
    </row>
    <row r="234" spans="1:36" ht="28.8" x14ac:dyDescent="0.3">
      <c r="A234" s="142" t="s">
        <v>954</v>
      </c>
      <c r="B234" s="90">
        <v>45894</v>
      </c>
      <c r="C234" t="str">
        <f>VLOOKUP(D234,'Tīmekļa vietnes'!A:B,2,0)</f>
        <v>Rīgas plānošanas reģions</v>
      </c>
      <c r="D234" t="s">
        <v>413</v>
      </c>
      <c r="E234" t="s">
        <v>414</v>
      </c>
      <c r="F234" s="79">
        <v>45271</v>
      </c>
      <c r="G234" t="s">
        <v>843</v>
      </c>
      <c r="H234" s="82" t="s">
        <v>605</v>
      </c>
      <c r="I234" s="73">
        <v>100</v>
      </c>
      <c r="J234" s="74" t="s">
        <v>434</v>
      </c>
      <c r="K234" s="74">
        <v>1</v>
      </c>
      <c r="L234" s="74" t="s">
        <v>435</v>
      </c>
      <c r="M234" s="74">
        <v>2</v>
      </c>
      <c r="N234" s="74" t="s">
        <v>435</v>
      </c>
      <c r="O234" s="74">
        <v>2</v>
      </c>
      <c r="P234" s="74" t="s">
        <v>892</v>
      </c>
      <c r="Q234" s="74" t="s">
        <v>438</v>
      </c>
      <c r="R234" s="74" t="s">
        <v>435</v>
      </c>
      <c r="S234" s="74">
        <v>2</v>
      </c>
      <c r="T234" s="74" t="s">
        <v>436</v>
      </c>
      <c r="U234" s="74">
        <v>0</v>
      </c>
      <c r="V234" s="74" t="s">
        <v>435</v>
      </c>
      <c r="W234" s="74">
        <v>2</v>
      </c>
      <c r="X234" s="74" t="s">
        <v>896</v>
      </c>
      <c r="Y234" s="74">
        <v>1</v>
      </c>
      <c r="Z234" s="74" t="s">
        <v>896</v>
      </c>
      <c r="AA234" s="74">
        <v>1</v>
      </c>
      <c r="AB234" s="76"/>
      <c r="AC234" s="76"/>
      <c r="AD234" s="106" t="s">
        <v>1022</v>
      </c>
      <c r="AE234" s="78">
        <v>14</v>
      </c>
      <c r="AF234" s="72">
        <f t="shared" si="9"/>
        <v>11</v>
      </c>
      <c r="AG234" s="91">
        <f t="shared" si="8"/>
        <v>78.569999999999993</v>
      </c>
      <c r="AH234" s="72"/>
      <c r="AI234" s="72"/>
    </row>
    <row r="235" spans="1:36" ht="75.599999999999994" customHeight="1" x14ac:dyDescent="0.3">
      <c r="A235" s="81" t="s">
        <v>944</v>
      </c>
      <c r="B235" s="90">
        <v>45895</v>
      </c>
      <c r="C235" t="str">
        <f>VLOOKUP(D235,'Tīmekļa vietnes'!A:B,2,0)</f>
        <v>Kurzemes plānošanas reģions</v>
      </c>
      <c r="D235" t="s">
        <v>415</v>
      </c>
      <c r="E235" t="s">
        <v>416</v>
      </c>
      <c r="F235" s="79">
        <v>44978</v>
      </c>
      <c r="G235" t="s">
        <v>844</v>
      </c>
      <c r="H235" s="82" t="s">
        <v>606</v>
      </c>
      <c r="I235" s="73">
        <v>100</v>
      </c>
      <c r="J235" s="74" t="s">
        <v>435</v>
      </c>
      <c r="K235" s="74">
        <v>2</v>
      </c>
      <c r="L235" s="74" t="s">
        <v>435</v>
      </c>
      <c r="M235" s="74">
        <v>2</v>
      </c>
      <c r="N235" s="74" t="s">
        <v>435</v>
      </c>
      <c r="O235" s="74">
        <v>2</v>
      </c>
      <c r="P235" s="74" t="s">
        <v>892</v>
      </c>
      <c r="Q235" s="74" t="s">
        <v>438</v>
      </c>
      <c r="R235" s="74" t="s">
        <v>435</v>
      </c>
      <c r="S235" s="74">
        <v>2</v>
      </c>
      <c r="T235" s="74" t="s">
        <v>436</v>
      </c>
      <c r="U235" s="74">
        <v>0</v>
      </c>
      <c r="V235" s="74" t="s">
        <v>435</v>
      </c>
      <c r="W235" s="74">
        <v>2</v>
      </c>
      <c r="X235" s="74" t="s">
        <v>897</v>
      </c>
      <c r="Y235" s="74" t="s">
        <v>438</v>
      </c>
      <c r="Z235" s="74" t="s">
        <v>897</v>
      </c>
      <c r="AA235" s="74" t="s">
        <v>438</v>
      </c>
      <c r="AB235" s="75" t="s">
        <v>977</v>
      </c>
      <c r="AC235" s="76"/>
      <c r="AD235" s="107" t="s">
        <v>1044</v>
      </c>
      <c r="AE235" s="72">
        <v>12</v>
      </c>
      <c r="AF235" s="72">
        <f t="shared" si="9"/>
        <v>10</v>
      </c>
      <c r="AG235" s="91">
        <f t="shared" si="8"/>
        <v>83.33</v>
      </c>
      <c r="AH235" s="73">
        <v>91.666666666666657</v>
      </c>
      <c r="AI235" s="73"/>
      <c r="AJ235" s="29"/>
    </row>
    <row r="236" spans="1:36" x14ac:dyDescent="0.3">
      <c r="A236" s="142" t="s">
        <v>944</v>
      </c>
      <c r="B236" s="90">
        <v>45895</v>
      </c>
      <c r="C236" t="str">
        <f>VLOOKUP(D236,'Tīmekļa vietnes'!A:B,2,0)</f>
        <v>Kurzemes plānošanas reģions</v>
      </c>
      <c r="D236" t="s">
        <v>415</v>
      </c>
      <c r="E236" t="s">
        <v>416</v>
      </c>
      <c r="F236" s="79">
        <v>45170</v>
      </c>
      <c r="G236" t="s">
        <v>845</v>
      </c>
      <c r="H236" s="82" t="s">
        <v>607</v>
      </c>
      <c r="I236" s="73">
        <v>100</v>
      </c>
      <c r="J236" s="74" t="s">
        <v>435</v>
      </c>
      <c r="K236" s="74">
        <v>2</v>
      </c>
      <c r="L236" s="74" t="s">
        <v>435</v>
      </c>
      <c r="M236" s="74">
        <v>2</v>
      </c>
      <c r="N236" s="74" t="s">
        <v>435</v>
      </c>
      <c r="O236" s="74">
        <v>2</v>
      </c>
      <c r="P236" s="74" t="s">
        <v>892</v>
      </c>
      <c r="Q236" s="74" t="s">
        <v>438</v>
      </c>
      <c r="R236" s="74" t="s">
        <v>435</v>
      </c>
      <c r="S236" s="74">
        <v>2</v>
      </c>
      <c r="T236" s="74" t="s">
        <v>435</v>
      </c>
      <c r="U236" s="74">
        <v>2</v>
      </c>
      <c r="V236" s="74" t="s">
        <v>435</v>
      </c>
      <c r="W236" s="74">
        <v>2</v>
      </c>
      <c r="X236" s="74" t="s">
        <v>897</v>
      </c>
      <c r="Y236" s="74" t="s">
        <v>438</v>
      </c>
      <c r="Z236" s="74" t="s">
        <v>897</v>
      </c>
      <c r="AA236" s="74" t="s">
        <v>438</v>
      </c>
      <c r="AB236" s="76"/>
      <c r="AC236" s="76"/>
      <c r="AD236" s="40"/>
      <c r="AE236" s="72">
        <v>12</v>
      </c>
      <c r="AF236" s="72">
        <f t="shared" si="9"/>
        <v>12</v>
      </c>
      <c r="AG236" s="91">
        <f t="shared" si="8"/>
        <v>100</v>
      </c>
      <c r="AH236" s="72"/>
      <c r="AI236" s="72"/>
    </row>
    <row r="237" spans="1:36" x14ac:dyDescent="0.3">
      <c r="A237" s="81" t="s">
        <v>941</v>
      </c>
      <c r="B237" s="90">
        <v>45894</v>
      </c>
      <c r="C237" t="str">
        <f>VLOOKUP(D237,'Tīmekļa vietnes'!A:B,2,0)</f>
        <v>Vidzemes plānošanas reģions</v>
      </c>
      <c r="D237" t="s">
        <v>418</v>
      </c>
      <c r="E237" t="s">
        <v>419</v>
      </c>
      <c r="F237" s="79">
        <v>44386</v>
      </c>
      <c r="G237" t="s">
        <v>670</v>
      </c>
      <c r="H237" s="82" t="s">
        <v>5</v>
      </c>
      <c r="I237" s="102">
        <v>4.3729999999999998E-2</v>
      </c>
      <c r="J237" s="74" t="s">
        <v>435</v>
      </c>
      <c r="K237" s="74">
        <v>2</v>
      </c>
      <c r="L237" s="74" t="s">
        <v>435</v>
      </c>
      <c r="M237" s="74">
        <v>2</v>
      </c>
      <c r="N237" s="74" t="s">
        <v>435</v>
      </c>
      <c r="O237" s="74">
        <v>2</v>
      </c>
      <c r="P237" s="74" t="s">
        <v>892</v>
      </c>
      <c r="Q237" s="74" t="s">
        <v>438</v>
      </c>
      <c r="R237" s="74" t="s">
        <v>435</v>
      </c>
      <c r="S237" s="74">
        <v>2</v>
      </c>
      <c r="T237" s="74" t="s">
        <v>436</v>
      </c>
      <c r="U237" s="74">
        <v>0</v>
      </c>
      <c r="V237" s="74" t="s">
        <v>436</v>
      </c>
      <c r="W237" s="74">
        <v>0</v>
      </c>
      <c r="X237" s="74" t="s">
        <v>897</v>
      </c>
      <c r="Y237" s="74" t="s">
        <v>438</v>
      </c>
      <c r="Z237" s="74" t="s">
        <v>897</v>
      </c>
      <c r="AA237" s="74" t="s">
        <v>438</v>
      </c>
      <c r="AB237" s="75" t="s">
        <v>983</v>
      </c>
      <c r="AC237" s="76"/>
      <c r="AD237" s="106" t="s">
        <v>1021</v>
      </c>
      <c r="AE237" s="72">
        <v>12</v>
      </c>
      <c r="AF237" s="72">
        <f t="shared" si="9"/>
        <v>8</v>
      </c>
      <c r="AG237" s="91">
        <f t="shared" si="8"/>
        <v>66.67</v>
      </c>
      <c r="AH237" s="73">
        <v>66.666666666666657</v>
      </c>
      <c r="AI237" s="73"/>
      <c r="AJ237" s="29"/>
    </row>
    <row r="238" spans="1:36" ht="28.8" x14ac:dyDescent="0.3">
      <c r="A238" s="142" t="s">
        <v>941</v>
      </c>
      <c r="B238" s="90">
        <v>45894</v>
      </c>
      <c r="C238" t="str">
        <f>VLOOKUP(D238,'Tīmekļa vietnes'!A:B,2,0)</f>
        <v>Vidzemes plānošanas reģions</v>
      </c>
      <c r="D238" t="s">
        <v>418</v>
      </c>
      <c r="E238" t="s">
        <v>419</v>
      </c>
      <c r="F238" s="79">
        <v>45365</v>
      </c>
      <c r="G238" t="s">
        <v>846</v>
      </c>
      <c r="H238" s="82" t="s">
        <v>608</v>
      </c>
      <c r="I238" s="73">
        <v>100</v>
      </c>
      <c r="J238" s="74" t="s">
        <v>435</v>
      </c>
      <c r="K238" s="74">
        <v>2</v>
      </c>
      <c r="L238" s="74" t="s">
        <v>435</v>
      </c>
      <c r="M238" s="74">
        <v>2</v>
      </c>
      <c r="N238" s="74" t="s">
        <v>435</v>
      </c>
      <c r="O238" s="74">
        <v>2</v>
      </c>
      <c r="P238" s="74" t="s">
        <v>892</v>
      </c>
      <c r="Q238" s="74" t="s">
        <v>438</v>
      </c>
      <c r="R238" s="74" t="s">
        <v>435</v>
      </c>
      <c r="S238" s="74">
        <v>2</v>
      </c>
      <c r="T238" s="74" t="s">
        <v>436</v>
      </c>
      <c r="U238" s="74">
        <v>0</v>
      </c>
      <c r="V238" s="74" t="s">
        <v>436</v>
      </c>
      <c r="W238" s="74">
        <v>0</v>
      </c>
      <c r="X238" s="74" t="s">
        <v>897</v>
      </c>
      <c r="Y238" s="74" t="s">
        <v>438</v>
      </c>
      <c r="Z238" s="74" t="s">
        <v>897</v>
      </c>
      <c r="AA238" s="74" t="s">
        <v>438</v>
      </c>
      <c r="AB238" s="76"/>
      <c r="AC238" s="76"/>
      <c r="AD238" s="106" t="s">
        <v>1021</v>
      </c>
      <c r="AE238" s="72">
        <v>12</v>
      </c>
      <c r="AF238" s="72">
        <f t="shared" si="9"/>
        <v>8</v>
      </c>
      <c r="AG238" s="91">
        <f t="shared" si="8"/>
        <v>66.67</v>
      </c>
      <c r="AH238" s="72"/>
      <c r="AI238" s="72"/>
    </row>
    <row r="239" spans="1:36" x14ac:dyDescent="0.3">
      <c r="A239" s="81" t="s">
        <v>923</v>
      </c>
      <c r="B239" s="90">
        <v>45891</v>
      </c>
      <c r="C239" t="str">
        <f>VLOOKUP(D239,'Tīmekļa vietnes'!A:B,2,0)</f>
        <v>Rīgas plānošanas reģions</v>
      </c>
      <c r="D239" t="s">
        <v>420</v>
      </c>
      <c r="E239" t="s">
        <v>65</v>
      </c>
      <c r="F239" s="79">
        <v>45071</v>
      </c>
      <c r="G239" s="99" t="s">
        <v>847</v>
      </c>
      <c r="H239" s="82" t="s">
        <v>25</v>
      </c>
      <c r="I239" s="73">
        <v>100</v>
      </c>
      <c r="J239" s="74" t="s">
        <v>435</v>
      </c>
      <c r="K239" s="74">
        <v>2</v>
      </c>
      <c r="L239" s="74" t="s">
        <v>435</v>
      </c>
      <c r="M239" s="74">
        <v>2</v>
      </c>
      <c r="N239" s="74" t="s">
        <v>435</v>
      </c>
      <c r="O239" s="74">
        <v>2</v>
      </c>
      <c r="P239" s="74" t="s">
        <v>892</v>
      </c>
      <c r="Q239" s="74" t="s">
        <v>438</v>
      </c>
      <c r="R239" s="74" t="s">
        <v>435</v>
      </c>
      <c r="S239" s="74">
        <v>2</v>
      </c>
      <c r="T239" s="74" t="s">
        <v>435</v>
      </c>
      <c r="U239" s="74">
        <v>2</v>
      </c>
      <c r="V239" s="74" t="s">
        <v>435</v>
      </c>
      <c r="W239" s="74">
        <v>2</v>
      </c>
      <c r="X239" s="74" t="s">
        <v>897</v>
      </c>
      <c r="Y239" s="74" t="s">
        <v>438</v>
      </c>
      <c r="Z239" s="74" t="s">
        <v>897</v>
      </c>
      <c r="AA239" s="74" t="s">
        <v>438</v>
      </c>
      <c r="AB239" s="75" t="s">
        <v>977</v>
      </c>
      <c r="AC239" s="76"/>
      <c r="AD239" s="40"/>
      <c r="AE239" s="72">
        <v>12</v>
      </c>
      <c r="AF239" s="72">
        <f t="shared" si="9"/>
        <v>12</v>
      </c>
      <c r="AG239" s="91">
        <f t="shared" si="8"/>
        <v>100</v>
      </c>
      <c r="AH239" s="73">
        <v>100</v>
      </c>
      <c r="AI239" s="73">
        <v>73.611111111111114</v>
      </c>
      <c r="AJ239" s="29">
        <v>64.03</v>
      </c>
    </row>
    <row r="240" spans="1:36" ht="28.8" x14ac:dyDescent="0.3">
      <c r="A240" s="142" t="s">
        <v>923</v>
      </c>
      <c r="B240" s="90">
        <v>45891</v>
      </c>
      <c r="C240" t="str">
        <f>VLOOKUP(D240,'Tīmekļa vietnes'!A:B,2,0)</f>
        <v>Rīgas plānošanas reģions</v>
      </c>
      <c r="D240" t="s">
        <v>420</v>
      </c>
      <c r="E240" t="s">
        <v>65</v>
      </c>
      <c r="F240" s="79">
        <v>42447</v>
      </c>
      <c r="G240" t="s">
        <v>848</v>
      </c>
      <c r="H240" s="82" t="s">
        <v>609</v>
      </c>
      <c r="I240" s="73">
        <v>100</v>
      </c>
      <c r="J240" s="74" t="s">
        <v>435</v>
      </c>
      <c r="K240" s="74">
        <v>2</v>
      </c>
      <c r="L240" s="74" t="s">
        <v>435</v>
      </c>
      <c r="M240" s="74">
        <v>2</v>
      </c>
      <c r="N240" s="74" t="s">
        <v>435</v>
      </c>
      <c r="O240" s="74">
        <v>2</v>
      </c>
      <c r="P240" s="74" t="s">
        <v>892</v>
      </c>
      <c r="Q240" s="74" t="s">
        <v>438</v>
      </c>
      <c r="R240" s="74" t="s">
        <v>435</v>
      </c>
      <c r="S240" s="74">
        <v>2</v>
      </c>
      <c r="T240" s="74" t="s">
        <v>435</v>
      </c>
      <c r="U240" s="74">
        <v>2</v>
      </c>
      <c r="V240" s="74" t="s">
        <v>435</v>
      </c>
      <c r="W240" s="74">
        <v>2</v>
      </c>
      <c r="X240" s="74" t="s">
        <v>897</v>
      </c>
      <c r="Y240" s="74" t="s">
        <v>438</v>
      </c>
      <c r="Z240" s="74" t="s">
        <v>897</v>
      </c>
      <c r="AA240" s="74" t="s">
        <v>438</v>
      </c>
      <c r="AB240" s="76"/>
      <c r="AC240" s="76"/>
      <c r="AD240" s="40"/>
      <c r="AE240" s="72">
        <v>12</v>
      </c>
      <c r="AF240" s="72">
        <f t="shared" si="9"/>
        <v>12</v>
      </c>
      <c r="AG240" s="91">
        <f t="shared" si="8"/>
        <v>100</v>
      </c>
      <c r="AH240" s="72"/>
      <c r="AI240" s="72"/>
    </row>
    <row r="241" spans="1:36" x14ac:dyDescent="0.3">
      <c r="A241" s="142" t="s">
        <v>923</v>
      </c>
      <c r="B241" s="90">
        <v>45891</v>
      </c>
      <c r="C241" t="str">
        <f>VLOOKUP(D241,'Tīmekļa vietnes'!A:B,2,0)</f>
        <v>Rīgas plānošanas reģions</v>
      </c>
      <c r="D241" t="s">
        <v>420</v>
      </c>
      <c r="E241" t="s">
        <v>65</v>
      </c>
      <c r="F241" s="79">
        <v>44386</v>
      </c>
      <c r="G241" t="s">
        <v>670</v>
      </c>
      <c r="H241" s="82" t="s">
        <v>5</v>
      </c>
      <c r="I241" s="102">
        <v>0.21</v>
      </c>
      <c r="J241" s="74" t="s">
        <v>435</v>
      </c>
      <c r="K241" s="74">
        <v>2</v>
      </c>
      <c r="L241" s="74" t="s">
        <v>435</v>
      </c>
      <c r="M241" s="74">
        <v>2</v>
      </c>
      <c r="N241" s="74" t="s">
        <v>435</v>
      </c>
      <c r="O241" s="74">
        <v>2</v>
      </c>
      <c r="P241" s="74" t="s">
        <v>892</v>
      </c>
      <c r="Q241" s="74" t="s">
        <v>438</v>
      </c>
      <c r="R241" s="74" t="s">
        <v>435</v>
      </c>
      <c r="S241" s="74">
        <v>2</v>
      </c>
      <c r="T241" s="74" t="s">
        <v>435</v>
      </c>
      <c r="U241" s="74">
        <v>2</v>
      </c>
      <c r="V241" s="74" t="s">
        <v>435</v>
      </c>
      <c r="W241" s="74">
        <v>2</v>
      </c>
      <c r="X241" s="74" t="s">
        <v>897</v>
      </c>
      <c r="Y241" s="74" t="s">
        <v>438</v>
      </c>
      <c r="Z241" s="74" t="s">
        <v>897</v>
      </c>
      <c r="AA241" s="74" t="s">
        <v>438</v>
      </c>
      <c r="AB241" s="76"/>
      <c r="AC241" s="76"/>
      <c r="AD241" s="40"/>
      <c r="AE241" s="72">
        <v>12</v>
      </c>
      <c r="AF241" s="72">
        <f t="shared" si="9"/>
        <v>12</v>
      </c>
      <c r="AG241" s="91">
        <f t="shared" si="8"/>
        <v>100</v>
      </c>
      <c r="AH241" s="72"/>
      <c r="AI241" s="72"/>
    </row>
    <row r="242" spans="1:36" ht="28.8" x14ac:dyDescent="0.3">
      <c r="A242" s="142" t="s">
        <v>923</v>
      </c>
      <c r="B242" s="90">
        <v>45891</v>
      </c>
      <c r="C242" t="str">
        <f>VLOOKUP(D242,'Tīmekļa vietnes'!A:B,2,0)</f>
        <v>Rīgas plānošanas reģions</v>
      </c>
      <c r="D242" t="s">
        <v>420</v>
      </c>
      <c r="E242" t="s">
        <v>65</v>
      </c>
      <c r="F242" s="79">
        <v>45145</v>
      </c>
      <c r="G242" t="s">
        <v>849</v>
      </c>
      <c r="H242" s="82" t="s">
        <v>610</v>
      </c>
      <c r="I242" s="73">
        <v>100</v>
      </c>
      <c r="J242" s="74" t="s">
        <v>435</v>
      </c>
      <c r="K242" s="74">
        <v>2</v>
      </c>
      <c r="L242" s="74" t="s">
        <v>435</v>
      </c>
      <c r="M242" s="74">
        <v>2</v>
      </c>
      <c r="N242" s="74" t="s">
        <v>435</v>
      </c>
      <c r="O242" s="74">
        <v>2</v>
      </c>
      <c r="P242" s="74" t="s">
        <v>892</v>
      </c>
      <c r="Q242" s="74" t="s">
        <v>438</v>
      </c>
      <c r="R242" s="74" t="s">
        <v>435</v>
      </c>
      <c r="S242" s="74">
        <v>2</v>
      </c>
      <c r="T242" s="74" t="s">
        <v>435</v>
      </c>
      <c r="U242" s="74">
        <v>2</v>
      </c>
      <c r="V242" s="74" t="s">
        <v>435</v>
      </c>
      <c r="W242" s="74">
        <v>2</v>
      </c>
      <c r="X242" s="74" t="s">
        <v>897</v>
      </c>
      <c r="Y242" s="74" t="s">
        <v>438</v>
      </c>
      <c r="Z242" s="74" t="s">
        <v>897</v>
      </c>
      <c r="AA242" s="74" t="s">
        <v>438</v>
      </c>
      <c r="AB242" s="76"/>
      <c r="AC242" s="76"/>
      <c r="AD242" s="40"/>
      <c r="AE242" s="72">
        <v>12</v>
      </c>
      <c r="AF242" s="72">
        <f t="shared" si="9"/>
        <v>12</v>
      </c>
      <c r="AG242" s="91">
        <f t="shared" si="8"/>
        <v>100</v>
      </c>
      <c r="AH242" s="72"/>
      <c r="AI242" s="72"/>
    </row>
    <row r="243" spans="1:36" ht="28.8" x14ac:dyDescent="0.3">
      <c r="A243" s="142" t="s">
        <v>923</v>
      </c>
      <c r="B243" s="90">
        <v>45891</v>
      </c>
      <c r="C243" t="str">
        <f>VLOOKUP(D243,'Tīmekļa vietnes'!A:B,2,0)</f>
        <v>Rīgas plānošanas reģions</v>
      </c>
      <c r="D243" t="s">
        <v>420</v>
      </c>
      <c r="E243" t="s">
        <v>65</v>
      </c>
      <c r="F243" s="79">
        <v>44673</v>
      </c>
      <c r="G243" t="s">
        <v>799</v>
      </c>
      <c r="H243" s="82" t="s">
        <v>4</v>
      </c>
      <c r="I243" s="73">
        <v>9.3941800000000004</v>
      </c>
      <c r="J243" s="74" t="s">
        <v>435</v>
      </c>
      <c r="K243" s="74">
        <v>2</v>
      </c>
      <c r="L243" s="74" t="s">
        <v>435</v>
      </c>
      <c r="M243" s="74">
        <v>2</v>
      </c>
      <c r="N243" s="74" t="s">
        <v>435</v>
      </c>
      <c r="O243" s="74">
        <v>2</v>
      </c>
      <c r="P243" s="74" t="s">
        <v>892</v>
      </c>
      <c r="Q243" s="74" t="s">
        <v>438</v>
      </c>
      <c r="R243" s="74" t="s">
        <v>435</v>
      </c>
      <c r="S243" s="74">
        <v>2</v>
      </c>
      <c r="T243" s="74" t="s">
        <v>435</v>
      </c>
      <c r="U243" s="74">
        <v>2</v>
      </c>
      <c r="V243" s="74" t="s">
        <v>435</v>
      </c>
      <c r="W243" s="74">
        <v>2</v>
      </c>
      <c r="X243" s="74" t="s">
        <v>896</v>
      </c>
      <c r="Y243" s="74">
        <v>1</v>
      </c>
      <c r="Z243" s="74" t="s">
        <v>897</v>
      </c>
      <c r="AA243" s="74" t="s">
        <v>438</v>
      </c>
      <c r="AB243" s="76"/>
      <c r="AC243" s="75"/>
      <c r="AD243" s="131" t="s">
        <v>1075</v>
      </c>
      <c r="AE243" s="72">
        <v>13</v>
      </c>
      <c r="AF243" s="72">
        <f t="shared" si="9"/>
        <v>13</v>
      </c>
      <c r="AG243" s="91">
        <f t="shared" si="8"/>
        <v>100</v>
      </c>
      <c r="AH243" s="72"/>
      <c r="AI243" s="72"/>
    </row>
    <row r="244" spans="1:36" x14ac:dyDescent="0.3">
      <c r="A244" s="142" t="s">
        <v>923</v>
      </c>
      <c r="B244" s="90">
        <v>45891</v>
      </c>
      <c r="C244" t="str">
        <f>VLOOKUP(D244,'Tīmekļa vietnes'!A:B,2,0)</f>
        <v>Rīgas plānošanas reģions</v>
      </c>
      <c r="D244" t="s">
        <v>420</v>
      </c>
      <c r="E244" t="s">
        <v>65</v>
      </c>
      <c r="F244" s="79">
        <v>45292</v>
      </c>
      <c r="G244" t="s">
        <v>850</v>
      </c>
      <c r="H244" s="82" t="s">
        <v>611</v>
      </c>
      <c r="I244" s="73">
        <v>100</v>
      </c>
      <c r="J244" s="74" t="s">
        <v>435</v>
      </c>
      <c r="K244" s="74">
        <v>2</v>
      </c>
      <c r="L244" s="74" t="s">
        <v>435</v>
      </c>
      <c r="M244" s="74">
        <v>2</v>
      </c>
      <c r="N244" s="74" t="s">
        <v>435</v>
      </c>
      <c r="O244" s="74">
        <v>2</v>
      </c>
      <c r="P244" s="74" t="s">
        <v>892</v>
      </c>
      <c r="Q244" s="74" t="s">
        <v>438</v>
      </c>
      <c r="R244" s="74" t="s">
        <v>435</v>
      </c>
      <c r="S244" s="74">
        <v>2</v>
      </c>
      <c r="T244" s="74" t="s">
        <v>435</v>
      </c>
      <c r="U244" s="74">
        <v>2</v>
      </c>
      <c r="V244" s="74" t="s">
        <v>435</v>
      </c>
      <c r="W244" s="74">
        <v>2</v>
      </c>
      <c r="X244" s="74" t="s">
        <v>897</v>
      </c>
      <c r="Y244" s="74" t="s">
        <v>438</v>
      </c>
      <c r="Z244" s="74" t="s">
        <v>897</v>
      </c>
      <c r="AA244" s="74" t="s">
        <v>438</v>
      </c>
      <c r="AB244" s="76"/>
      <c r="AC244" s="76"/>
      <c r="AD244" s="40"/>
      <c r="AE244" s="72">
        <v>12</v>
      </c>
      <c r="AF244" s="72">
        <f t="shared" si="9"/>
        <v>12</v>
      </c>
      <c r="AG244" s="91">
        <f t="shared" si="8"/>
        <v>100</v>
      </c>
      <c r="AH244" s="72"/>
      <c r="AI244" s="72"/>
    </row>
    <row r="245" spans="1:36" x14ac:dyDescent="0.3">
      <c r="A245" s="143" t="s">
        <v>923</v>
      </c>
      <c r="B245" s="90">
        <v>45891</v>
      </c>
      <c r="C245" t="str">
        <f>VLOOKUP(D245,'Tīmekļa vietnes'!A:B,2,0)</f>
        <v>Rīgas plānošanas reģions</v>
      </c>
      <c r="D245" t="s">
        <v>405</v>
      </c>
      <c r="E245" t="s">
        <v>65</v>
      </c>
      <c r="F245" s="79">
        <v>45775</v>
      </c>
      <c r="G245" s="80" t="s">
        <v>1002</v>
      </c>
      <c r="H245" s="82" t="s">
        <v>567</v>
      </c>
      <c r="I245" s="73">
        <v>0.73831000000000002</v>
      </c>
      <c r="J245" s="74" t="s">
        <v>435</v>
      </c>
      <c r="K245" s="74">
        <v>2</v>
      </c>
      <c r="L245" s="74" t="s">
        <v>435</v>
      </c>
      <c r="M245" s="74">
        <v>2</v>
      </c>
      <c r="N245" s="74" t="s">
        <v>435</v>
      </c>
      <c r="O245" s="74">
        <v>2</v>
      </c>
      <c r="P245" s="74" t="s">
        <v>892</v>
      </c>
      <c r="Q245" s="74" t="s">
        <v>438</v>
      </c>
      <c r="R245" s="74" t="s">
        <v>435</v>
      </c>
      <c r="S245" s="74">
        <v>2</v>
      </c>
      <c r="T245" s="74" t="s">
        <v>435</v>
      </c>
      <c r="U245" s="74">
        <v>2</v>
      </c>
      <c r="V245" s="74" t="s">
        <v>435</v>
      </c>
      <c r="W245" s="74">
        <v>2</v>
      </c>
      <c r="X245" s="74" t="s">
        <v>896</v>
      </c>
      <c r="Y245" s="74">
        <v>1</v>
      </c>
      <c r="Z245" s="74" t="s">
        <v>897</v>
      </c>
      <c r="AA245" s="74" t="s">
        <v>438</v>
      </c>
      <c r="AB245" s="76"/>
      <c r="AC245" s="77"/>
      <c r="AD245" s="98"/>
      <c r="AE245" s="72">
        <v>13</v>
      </c>
      <c r="AF245" s="72">
        <f>SUM(K245,M245,O245,Q245,S245,U245,W245,Y245,AA245)</f>
        <v>13</v>
      </c>
      <c r="AG245" s="91">
        <f>ROUND(AF245/AE245*100,2)</f>
        <v>100</v>
      </c>
      <c r="AH245" s="72"/>
      <c r="AI245" s="72"/>
    </row>
    <row r="246" spans="1:36" ht="28.8" x14ac:dyDescent="0.3">
      <c r="A246" s="143" t="s">
        <v>923</v>
      </c>
      <c r="B246" s="90">
        <v>45891</v>
      </c>
      <c r="C246" t="str">
        <f>VLOOKUP(D246,'Tīmekļa vietnes'!A:B,2,0)</f>
        <v>Rīgas plānošanas reģions</v>
      </c>
      <c r="D246" t="s">
        <v>391</v>
      </c>
      <c r="E246" t="s">
        <v>65</v>
      </c>
      <c r="F246" s="79">
        <v>45581</v>
      </c>
      <c r="G246" t="s">
        <v>754</v>
      </c>
      <c r="H246" s="82" t="s">
        <v>529</v>
      </c>
      <c r="I246" s="73">
        <v>100</v>
      </c>
      <c r="J246" s="74" t="s">
        <v>435</v>
      </c>
      <c r="K246" s="74">
        <v>2</v>
      </c>
      <c r="L246" s="74" t="s">
        <v>435</v>
      </c>
      <c r="M246" s="74">
        <v>2</v>
      </c>
      <c r="N246" s="74" t="s">
        <v>435</v>
      </c>
      <c r="O246" s="74">
        <v>2</v>
      </c>
      <c r="P246" s="74" t="s">
        <v>892</v>
      </c>
      <c r="Q246" s="74" t="s">
        <v>438</v>
      </c>
      <c r="R246" s="74" t="s">
        <v>435</v>
      </c>
      <c r="S246" s="74">
        <v>2</v>
      </c>
      <c r="T246" s="74" t="s">
        <v>435</v>
      </c>
      <c r="U246" s="74">
        <v>2</v>
      </c>
      <c r="V246" s="74" t="s">
        <v>435</v>
      </c>
      <c r="W246" s="74">
        <v>2</v>
      </c>
      <c r="X246" s="74" t="s">
        <v>896</v>
      </c>
      <c r="Y246" s="74">
        <v>1</v>
      </c>
      <c r="Z246" s="74" t="s">
        <v>897</v>
      </c>
      <c r="AA246" s="74" t="s">
        <v>438</v>
      </c>
      <c r="AB246" s="76"/>
      <c r="AC246" s="77"/>
      <c r="AD246" s="131" t="s">
        <v>1075</v>
      </c>
      <c r="AE246" s="72">
        <v>13</v>
      </c>
      <c r="AF246" s="72">
        <f>SUM(K246,M246,O246,Q246,S246,U246,W246,Y246,AA246)</f>
        <v>13</v>
      </c>
      <c r="AG246" s="91">
        <f>ROUND(AF246/AE246*100,2)</f>
        <v>100</v>
      </c>
      <c r="AH246" s="72"/>
      <c r="AI246" s="72"/>
    </row>
    <row r="247" spans="1:36" x14ac:dyDescent="0.3">
      <c r="A247" s="142" t="s">
        <v>923</v>
      </c>
      <c r="B247" s="90">
        <v>45891</v>
      </c>
      <c r="C247" t="str">
        <f>VLOOKUP(D247,'Tīmekļa vietnes'!A:B,2,0)</f>
        <v>Rīgas plānošanas reģions</v>
      </c>
      <c r="D247" t="s">
        <v>420</v>
      </c>
      <c r="E247" t="s">
        <v>65</v>
      </c>
      <c r="F247" s="79">
        <v>45404</v>
      </c>
      <c r="G247" t="s">
        <v>851</v>
      </c>
      <c r="H247" s="82" t="s">
        <v>612</v>
      </c>
      <c r="I247" s="73">
        <v>100</v>
      </c>
      <c r="J247" s="74" t="s">
        <v>435</v>
      </c>
      <c r="K247" s="74">
        <v>2</v>
      </c>
      <c r="L247" s="74" t="s">
        <v>435</v>
      </c>
      <c r="M247" s="74">
        <v>2</v>
      </c>
      <c r="N247" s="74" t="s">
        <v>435</v>
      </c>
      <c r="O247" s="74">
        <v>2</v>
      </c>
      <c r="P247" s="74" t="s">
        <v>892</v>
      </c>
      <c r="Q247" s="74" t="s">
        <v>438</v>
      </c>
      <c r="R247" s="74" t="s">
        <v>435</v>
      </c>
      <c r="S247" s="74">
        <v>2</v>
      </c>
      <c r="T247" s="74" t="s">
        <v>435</v>
      </c>
      <c r="U247" s="74">
        <v>2</v>
      </c>
      <c r="V247" s="74" t="s">
        <v>435</v>
      </c>
      <c r="W247" s="74">
        <v>2</v>
      </c>
      <c r="X247" s="74" t="s">
        <v>897</v>
      </c>
      <c r="Y247" s="74" t="s">
        <v>438</v>
      </c>
      <c r="Z247" s="74" t="s">
        <v>897</v>
      </c>
      <c r="AA247" s="74" t="s">
        <v>438</v>
      </c>
      <c r="AB247" s="76"/>
      <c r="AC247" s="76"/>
      <c r="AD247" s="40"/>
      <c r="AE247" s="72">
        <v>12</v>
      </c>
      <c r="AF247" s="72">
        <f t="shared" si="9"/>
        <v>12</v>
      </c>
      <c r="AG247" s="91">
        <f t="shared" si="8"/>
        <v>100</v>
      </c>
      <c r="AH247" s="72"/>
      <c r="AI247" s="72"/>
    </row>
    <row r="248" spans="1:36" x14ac:dyDescent="0.3">
      <c r="A248" s="81" t="s">
        <v>945</v>
      </c>
      <c r="B248" s="90">
        <v>45891</v>
      </c>
      <c r="C248" t="str">
        <f>VLOOKUP(D248,'Tīmekļa vietnes'!A:B,2,0)</f>
        <v>Vidzemes plānošanas reģions</v>
      </c>
      <c r="D248" t="s">
        <v>422</v>
      </c>
      <c r="E248" t="s">
        <v>66</v>
      </c>
      <c r="F248" s="79">
        <v>44881</v>
      </c>
      <c r="G248" t="s">
        <v>852</v>
      </c>
      <c r="H248" s="82" t="s">
        <v>26</v>
      </c>
      <c r="I248" s="73">
        <v>100</v>
      </c>
      <c r="J248" s="74" t="s">
        <v>435</v>
      </c>
      <c r="K248" s="74">
        <v>2</v>
      </c>
      <c r="L248" s="74" t="s">
        <v>435</v>
      </c>
      <c r="M248" s="74">
        <v>2</v>
      </c>
      <c r="N248" s="74" t="s">
        <v>434</v>
      </c>
      <c r="O248" s="74">
        <v>1</v>
      </c>
      <c r="P248" s="74" t="s">
        <v>892</v>
      </c>
      <c r="Q248" s="74" t="s">
        <v>438</v>
      </c>
      <c r="R248" s="74" t="s">
        <v>436</v>
      </c>
      <c r="S248" s="74">
        <v>0</v>
      </c>
      <c r="T248" s="74" t="s">
        <v>436</v>
      </c>
      <c r="U248" s="74">
        <v>0</v>
      </c>
      <c r="V248" s="74" t="s">
        <v>436</v>
      </c>
      <c r="W248" s="74">
        <v>0</v>
      </c>
      <c r="X248" s="74" t="s">
        <v>897</v>
      </c>
      <c r="Y248" s="74" t="s">
        <v>438</v>
      </c>
      <c r="Z248" s="74" t="s">
        <v>897</v>
      </c>
      <c r="AA248" s="74" t="s">
        <v>438</v>
      </c>
      <c r="AB248" s="75" t="s">
        <v>983</v>
      </c>
      <c r="AC248" s="76"/>
      <c r="AD248" s="40"/>
      <c r="AE248" s="72">
        <v>12</v>
      </c>
      <c r="AF248" s="72">
        <f t="shared" si="9"/>
        <v>5</v>
      </c>
      <c r="AG248" s="91">
        <f t="shared" si="8"/>
        <v>41.67</v>
      </c>
      <c r="AH248" s="73">
        <v>60.714285714285708</v>
      </c>
      <c r="AI248" s="73">
        <v>45.161290322580641</v>
      </c>
      <c r="AJ248" s="29">
        <v>34.375</v>
      </c>
    </row>
    <row r="249" spans="1:36" x14ac:dyDescent="0.3">
      <c r="A249" s="142" t="s">
        <v>945</v>
      </c>
      <c r="B249" s="90">
        <v>45891</v>
      </c>
      <c r="C249" t="str">
        <f>VLOOKUP(D249,'Tīmekļa vietnes'!A:B,2,0)</f>
        <v>Vidzemes plānošanas reģions</v>
      </c>
      <c r="D249" t="s">
        <v>422</v>
      </c>
      <c r="E249" t="s">
        <v>66</v>
      </c>
      <c r="F249" s="79">
        <v>44386</v>
      </c>
      <c r="G249" t="s">
        <v>670</v>
      </c>
      <c r="H249" s="82" t="s">
        <v>5</v>
      </c>
      <c r="I249" s="102">
        <v>3.18</v>
      </c>
      <c r="J249" s="74" t="s">
        <v>435</v>
      </c>
      <c r="K249" s="74">
        <v>2</v>
      </c>
      <c r="L249" s="74" t="s">
        <v>435</v>
      </c>
      <c r="M249" s="74">
        <v>2</v>
      </c>
      <c r="N249" s="74" t="s">
        <v>434</v>
      </c>
      <c r="O249" s="74">
        <v>1</v>
      </c>
      <c r="P249" s="74" t="s">
        <v>892</v>
      </c>
      <c r="Q249" s="74" t="s">
        <v>438</v>
      </c>
      <c r="R249" s="74" t="s">
        <v>436</v>
      </c>
      <c r="S249" s="74">
        <v>0</v>
      </c>
      <c r="T249" s="74" t="s">
        <v>435</v>
      </c>
      <c r="U249" s="74">
        <v>2</v>
      </c>
      <c r="V249" s="74" t="s">
        <v>435</v>
      </c>
      <c r="W249" s="74">
        <v>2</v>
      </c>
      <c r="X249" s="74" t="s">
        <v>897</v>
      </c>
      <c r="Y249" s="74" t="s">
        <v>438</v>
      </c>
      <c r="Z249" s="74" t="s">
        <v>897</v>
      </c>
      <c r="AA249" s="74" t="s">
        <v>438</v>
      </c>
      <c r="AB249" s="76"/>
      <c r="AC249" s="76"/>
      <c r="AD249" s="40"/>
      <c r="AE249" s="72">
        <v>12</v>
      </c>
      <c r="AF249" s="72">
        <f t="shared" si="9"/>
        <v>9</v>
      </c>
      <c r="AG249" s="91">
        <f t="shared" ref="AG249:AG299" si="12">ROUND(AF249/AE249*100,2)</f>
        <v>75</v>
      </c>
      <c r="AH249" s="72"/>
      <c r="AI249" s="72"/>
    </row>
    <row r="250" spans="1:36" ht="28.8" x14ac:dyDescent="0.3">
      <c r="A250" s="142" t="s">
        <v>945</v>
      </c>
      <c r="B250" s="90">
        <v>45891</v>
      </c>
      <c r="C250" t="str">
        <f>VLOOKUP(D250,'Tīmekļa vietnes'!A:B,2,0)</f>
        <v>Vidzemes plānošanas reģions</v>
      </c>
      <c r="D250" t="s">
        <v>422</v>
      </c>
      <c r="E250" t="s">
        <v>66</v>
      </c>
      <c r="F250" s="79">
        <v>44431</v>
      </c>
      <c r="G250" t="s">
        <v>659</v>
      </c>
      <c r="H250" s="82" t="s">
        <v>450</v>
      </c>
      <c r="I250" s="73">
        <v>18.081140000000001</v>
      </c>
      <c r="J250" s="74" t="s">
        <v>435</v>
      </c>
      <c r="K250" s="74">
        <v>2</v>
      </c>
      <c r="L250" s="74" t="s">
        <v>435</v>
      </c>
      <c r="M250" s="74">
        <v>2</v>
      </c>
      <c r="N250" s="74" t="s">
        <v>434</v>
      </c>
      <c r="O250" s="74">
        <v>1</v>
      </c>
      <c r="P250" s="74" t="s">
        <v>892</v>
      </c>
      <c r="Q250" s="74" t="s">
        <v>438</v>
      </c>
      <c r="R250" s="74" t="s">
        <v>436</v>
      </c>
      <c r="S250" s="74">
        <v>0</v>
      </c>
      <c r="T250" s="74" t="s">
        <v>435</v>
      </c>
      <c r="U250" s="74">
        <v>2</v>
      </c>
      <c r="V250" s="74" t="s">
        <v>435</v>
      </c>
      <c r="W250" s="74">
        <v>2</v>
      </c>
      <c r="X250" s="74" t="s">
        <v>897</v>
      </c>
      <c r="Y250" s="74" t="s">
        <v>438</v>
      </c>
      <c r="Z250" s="74" t="s">
        <v>897</v>
      </c>
      <c r="AA250" s="74" t="s">
        <v>438</v>
      </c>
      <c r="AB250" s="76"/>
      <c r="AC250" s="76"/>
      <c r="AD250" s="40"/>
      <c r="AE250" s="72">
        <v>12</v>
      </c>
      <c r="AF250" s="72">
        <f t="shared" ref="AF250:AF299" si="13">SUM(K250,M250,O250,Q250,S250,U250,W250,Y250,AA250)</f>
        <v>9</v>
      </c>
      <c r="AG250" s="91">
        <f t="shared" si="12"/>
        <v>75</v>
      </c>
      <c r="AH250" s="72"/>
      <c r="AI250" s="72"/>
    </row>
    <row r="251" spans="1:36" x14ac:dyDescent="0.3">
      <c r="A251" s="142" t="s">
        <v>945</v>
      </c>
      <c r="B251" s="90">
        <v>45891</v>
      </c>
      <c r="C251" t="str">
        <f>VLOOKUP(D251,'Tīmekļa vietnes'!A:B,2,0)</f>
        <v>Vidzemes plānošanas reģions</v>
      </c>
      <c r="D251" t="s">
        <v>422</v>
      </c>
      <c r="E251" t="s">
        <v>66</v>
      </c>
      <c r="F251" s="79">
        <v>45155</v>
      </c>
      <c r="G251" t="s">
        <v>657</v>
      </c>
      <c r="H251" s="82" t="s">
        <v>448</v>
      </c>
      <c r="I251" s="73">
        <v>4.3032000000000004</v>
      </c>
      <c r="J251" s="74" t="s">
        <v>435</v>
      </c>
      <c r="K251" s="74">
        <v>2</v>
      </c>
      <c r="L251" s="74" t="s">
        <v>434</v>
      </c>
      <c r="M251" s="74">
        <v>1</v>
      </c>
      <c r="N251" s="74" t="s">
        <v>434</v>
      </c>
      <c r="O251" s="74">
        <v>1</v>
      </c>
      <c r="P251" s="74" t="s">
        <v>892</v>
      </c>
      <c r="Q251" s="74" t="s">
        <v>438</v>
      </c>
      <c r="R251" s="74" t="s">
        <v>436</v>
      </c>
      <c r="S251" s="74">
        <v>0</v>
      </c>
      <c r="T251" s="74" t="s">
        <v>435</v>
      </c>
      <c r="U251" s="74">
        <v>2</v>
      </c>
      <c r="V251" s="74" t="s">
        <v>435</v>
      </c>
      <c r="W251" s="74">
        <v>2</v>
      </c>
      <c r="X251" s="74" t="s">
        <v>897</v>
      </c>
      <c r="Y251" s="74" t="s">
        <v>438</v>
      </c>
      <c r="Z251" s="74" t="s">
        <v>897</v>
      </c>
      <c r="AA251" s="74" t="s">
        <v>438</v>
      </c>
      <c r="AB251" s="76"/>
      <c r="AC251" s="76"/>
      <c r="AD251" s="40"/>
      <c r="AE251" s="72">
        <v>12</v>
      </c>
      <c r="AF251" s="72">
        <f t="shared" si="13"/>
        <v>8</v>
      </c>
      <c r="AG251" s="91">
        <f t="shared" si="12"/>
        <v>66.67</v>
      </c>
      <c r="AH251" s="72"/>
      <c r="AI251" s="72"/>
    </row>
    <row r="252" spans="1:36" x14ac:dyDescent="0.3">
      <c r="A252" s="142" t="s">
        <v>945</v>
      </c>
      <c r="B252" s="90">
        <v>45891</v>
      </c>
      <c r="C252" t="str">
        <f>VLOOKUP(D252,'Tīmekļa vietnes'!A:B,2,0)</f>
        <v>Vidzemes plānošanas reģions</v>
      </c>
      <c r="D252" t="s">
        <v>422</v>
      </c>
      <c r="E252" t="s">
        <v>66</v>
      </c>
      <c r="F252" s="104">
        <v>45600</v>
      </c>
      <c r="G252" t="s">
        <v>1006</v>
      </c>
      <c r="H252" s="82" t="s">
        <v>1005</v>
      </c>
      <c r="I252" s="73"/>
      <c r="J252" s="74" t="s">
        <v>435</v>
      </c>
      <c r="K252" s="74">
        <v>2</v>
      </c>
      <c r="L252" s="74" t="s">
        <v>436</v>
      </c>
      <c r="M252" s="74">
        <v>0</v>
      </c>
      <c r="N252" s="74" t="s">
        <v>436</v>
      </c>
      <c r="O252" s="74">
        <v>0</v>
      </c>
      <c r="P252" s="74" t="s">
        <v>892</v>
      </c>
      <c r="Q252" s="74" t="s">
        <v>438</v>
      </c>
      <c r="R252" s="74" t="s">
        <v>436</v>
      </c>
      <c r="S252" s="74">
        <v>0</v>
      </c>
      <c r="T252" s="74" t="s">
        <v>436</v>
      </c>
      <c r="U252" s="74">
        <v>0</v>
      </c>
      <c r="V252" s="74" t="s">
        <v>436</v>
      </c>
      <c r="W252" s="74">
        <v>0</v>
      </c>
      <c r="X252" s="74" t="s">
        <v>897</v>
      </c>
      <c r="Y252" s="74" t="s">
        <v>438</v>
      </c>
      <c r="Z252" s="74" t="s">
        <v>897</v>
      </c>
      <c r="AA252" s="74" t="s">
        <v>438</v>
      </c>
      <c r="AB252" s="76"/>
      <c r="AC252" s="76"/>
      <c r="AD252" s="40"/>
      <c r="AE252" s="72">
        <v>12</v>
      </c>
      <c r="AF252" s="72">
        <f t="shared" ref="AF252" si="14">SUM(K252,M252,O252,Q252,S252,U252,W252,Y252,AA252)</f>
        <v>2</v>
      </c>
      <c r="AG252" s="91">
        <f t="shared" ref="AG252" si="15">ROUND(AF252/AE252*100,2)</f>
        <v>16.670000000000002</v>
      </c>
      <c r="AH252" s="72"/>
      <c r="AI252" s="72"/>
    </row>
    <row r="253" spans="1:36" x14ac:dyDescent="0.3">
      <c r="A253" s="142" t="s">
        <v>945</v>
      </c>
      <c r="B253" s="90">
        <v>45891</v>
      </c>
      <c r="C253" t="str">
        <f>VLOOKUP(D253,'Tīmekļa vietnes'!A:B,2,0)</f>
        <v>Vidzemes plānošanas reģions</v>
      </c>
      <c r="D253" t="s">
        <v>422</v>
      </c>
      <c r="E253" t="s">
        <v>66</v>
      </c>
      <c r="F253" s="79">
        <v>45260</v>
      </c>
      <c r="G253" t="s">
        <v>853</v>
      </c>
      <c r="H253" s="82" t="s">
        <v>27</v>
      </c>
      <c r="I253" s="73">
        <v>100</v>
      </c>
      <c r="J253" s="74" t="s">
        <v>435</v>
      </c>
      <c r="K253" s="74">
        <v>2</v>
      </c>
      <c r="L253" s="74" t="s">
        <v>435</v>
      </c>
      <c r="M253" s="74">
        <v>2</v>
      </c>
      <c r="N253" s="74" t="s">
        <v>434</v>
      </c>
      <c r="O253" s="74">
        <v>1</v>
      </c>
      <c r="P253" s="74" t="s">
        <v>892</v>
      </c>
      <c r="Q253" s="74" t="s">
        <v>438</v>
      </c>
      <c r="R253" s="74" t="s">
        <v>436</v>
      </c>
      <c r="S253" s="74">
        <v>0</v>
      </c>
      <c r="T253" s="74" t="s">
        <v>435</v>
      </c>
      <c r="U253" s="74">
        <v>2</v>
      </c>
      <c r="V253" s="74" t="s">
        <v>435</v>
      </c>
      <c r="W253" s="74">
        <v>2</v>
      </c>
      <c r="X253" s="74" t="s">
        <v>897</v>
      </c>
      <c r="Y253" s="74" t="s">
        <v>438</v>
      </c>
      <c r="Z253" s="74" t="s">
        <v>897</v>
      </c>
      <c r="AA253" s="74" t="s">
        <v>438</v>
      </c>
      <c r="AB253" s="76"/>
      <c r="AC253" s="76"/>
      <c r="AD253" s="40"/>
      <c r="AE253" s="72">
        <v>12</v>
      </c>
      <c r="AF253" s="72">
        <f t="shared" si="13"/>
        <v>9</v>
      </c>
      <c r="AG253" s="91">
        <f t="shared" si="12"/>
        <v>75</v>
      </c>
      <c r="AH253" s="72"/>
      <c r="AI253" s="72"/>
    </row>
    <row r="254" spans="1:36" x14ac:dyDescent="0.3">
      <c r="A254" s="142" t="s">
        <v>945</v>
      </c>
      <c r="B254" s="90">
        <v>45891</v>
      </c>
      <c r="C254" t="str">
        <f>VLOOKUP(D254,'Tīmekļa vietnes'!A:B,2,0)</f>
        <v>Vidzemes plānošanas reģions</v>
      </c>
      <c r="D254" t="s">
        <v>422</v>
      </c>
      <c r="E254" t="s">
        <v>66</v>
      </c>
      <c r="F254" s="79">
        <v>45257</v>
      </c>
      <c r="G254" t="s">
        <v>854</v>
      </c>
      <c r="H254" s="82" t="s">
        <v>164</v>
      </c>
      <c r="I254" s="73">
        <v>100</v>
      </c>
      <c r="J254" s="74" t="s">
        <v>435</v>
      </c>
      <c r="K254" s="74">
        <v>2</v>
      </c>
      <c r="L254" s="74" t="s">
        <v>435</v>
      </c>
      <c r="M254" s="74">
        <v>2</v>
      </c>
      <c r="N254" s="74" t="s">
        <v>434</v>
      </c>
      <c r="O254" s="74">
        <v>1</v>
      </c>
      <c r="P254" s="74" t="s">
        <v>892</v>
      </c>
      <c r="Q254" s="74" t="s">
        <v>438</v>
      </c>
      <c r="R254" s="74" t="s">
        <v>436</v>
      </c>
      <c r="S254" s="74">
        <v>0</v>
      </c>
      <c r="T254" s="74" t="s">
        <v>435</v>
      </c>
      <c r="U254" s="74">
        <v>2</v>
      </c>
      <c r="V254" s="74" t="s">
        <v>435</v>
      </c>
      <c r="W254" s="74">
        <v>2</v>
      </c>
      <c r="X254" s="74" t="s">
        <v>897</v>
      </c>
      <c r="Y254" s="74" t="s">
        <v>438</v>
      </c>
      <c r="Z254" s="74" t="s">
        <v>897</v>
      </c>
      <c r="AA254" s="74" t="s">
        <v>438</v>
      </c>
      <c r="AB254" s="76"/>
      <c r="AC254" s="76"/>
      <c r="AD254" s="40"/>
      <c r="AE254" s="72">
        <v>12</v>
      </c>
      <c r="AF254" s="72">
        <f t="shared" si="13"/>
        <v>9</v>
      </c>
      <c r="AG254" s="91">
        <f t="shared" si="12"/>
        <v>75</v>
      </c>
      <c r="AH254" s="72"/>
      <c r="AI254" s="72"/>
    </row>
    <row r="255" spans="1:36" x14ac:dyDescent="0.3">
      <c r="A255" s="81" t="s">
        <v>959</v>
      </c>
      <c r="B255" s="90">
        <v>45894</v>
      </c>
      <c r="C255" t="str">
        <f>VLOOKUP(D255,'Tīmekļa vietnes'!A:B,2,0)</f>
        <v>Kurzemes plānošanas reģions</v>
      </c>
      <c r="D255" t="s">
        <v>423</v>
      </c>
      <c r="E255" t="s">
        <v>67</v>
      </c>
      <c r="F255" s="79">
        <v>41941</v>
      </c>
      <c r="G255" t="s">
        <v>855</v>
      </c>
      <c r="H255" s="82" t="s">
        <v>28</v>
      </c>
      <c r="I255" s="73">
        <v>100</v>
      </c>
      <c r="J255" s="74" t="s">
        <v>435</v>
      </c>
      <c r="K255" s="74">
        <v>2</v>
      </c>
      <c r="L255" s="74" t="s">
        <v>435</v>
      </c>
      <c r="M255" s="74">
        <v>2</v>
      </c>
      <c r="N255" s="74" t="s">
        <v>435</v>
      </c>
      <c r="O255" s="74">
        <v>2</v>
      </c>
      <c r="P255" s="74" t="s">
        <v>892</v>
      </c>
      <c r="Q255" s="74" t="s">
        <v>438</v>
      </c>
      <c r="R255" s="74" t="s">
        <v>435</v>
      </c>
      <c r="S255" s="74">
        <v>2</v>
      </c>
      <c r="T255" s="74" t="s">
        <v>435</v>
      </c>
      <c r="U255" s="74">
        <v>2</v>
      </c>
      <c r="V255" s="74" t="s">
        <v>435</v>
      </c>
      <c r="W255" s="74">
        <v>2</v>
      </c>
      <c r="X255" s="74" t="s">
        <v>897</v>
      </c>
      <c r="Y255" s="74" t="s">
        <v>438</v>
      </c>
      <c r="Z255" s="74" t="s">
        <v>897</v>
      </c>
      <c r="AA255" s="74" t="s">
        <v>438</v>
      </c>
      <c r="AB255" s="75" t="s">
        <v>977</v>
      </c>
      <c r="AC255" s="76"/>
      <c r="AD255" s="40"/>
      <c r="AE255" s="72">
        <v>12</v>
      </c>
      <c r="AF255" s="72">
        <f t="shared" si="13"/>
        <v>12</v>
      </c>
      <c r="AG255" s="91">
        <f t="shared" si="12"/>
        <v>100</v>
      </c>
      <c r="AH255" s="73">
        <v>100</v>
      </c>
      <c r="AI255" s="73">
        <v>89.166666666666671</v>
      </c>
      <c r="AJ255" s="29">
        <v>55.000000000000007</v>
      </c>
    </row>
    <row r="256" spans="1:36" ht="28.8" x14ac:dyDescent="0.3">
      <c r="A256" s="142" t="s">
        <v>959</v>
      </c>
      <c r="B256" s="90">
        <v>45894</v>
      </c>
      <c r="C256" t="str">
        <f>VLOOKUP(D256,'Tīmekļa vietnes'!A:B,2,0)</f>
        <v>Kurzemes plānošanas reģions</v>
      </c>
      <c r="D256" t="s">
        <v>423</v>
      </c>
      <c r="E256" t="s">
        <v>67</v>
      </c>
      <c r="F256" s="79">
        <v>44788</v>
      </c>
      <c r="G256" t="s">
        <v>744</v>
      </c>
      <c r="H256" s="82" t="s">
        <v>16</v>
      </c>
      <c r="I256" s="73">
        <v>54.549689999999998</v>
      </c>
      <c r="J256" s="74" t="s">
        <v>435</v>
      </c>
      <c r="K256" s="74">
        <v>2</v>
      </c>
      <c r="L256" s="74" t="s">
        <v>435</v>
      </c>
      <c r="M256" s="74">
        <v>2</v>
      </c>
      <c r="N256" s="74" t="s">
        <v>435</v>
      </c>
      <c r="O256" s="74">
        <v>2</v>
      </c>
      <c r="P256" s="74" t="s">
        <v>892</v>
      </c>
      <c r="Q256" s="74" t="s">
        <v>438</v>
      </c>
      <c r="R256" s="74" t="s">
        <v>435</v>
      </c>
      <c r="S256" s="74">
        <v>2</v>
      </c>
      <c r="T256" s="74" t="s">
        <v>435</v>
      </c>
      <c r="U256" s="74">
        <v>2</v>
      </c>
      <c r="V256" s="74" t="s">
        <v>435</v>
      </c>
      <c r="W256" s="74">
        <v>2</v>
      </c>
      <c r="X256" s="74" t="s">
        <v>897</v>
      </c>
      <c r="Y256" s="74" t="s">
        <v>438</v>
      </c>
      <c r="Z256" s="74" t="s">
        <v>897</v>
      </c>
      <c r="AA256" s="74" t="s">
        <v>438</v>
      </c>
      <c r="AB256" s="76"/>
      <c r="AC256" s="76"/>
      <c r="AD256" s="40"/>
      <c r="AE256" s="72">
        <v>12</v>
      </c>
      <c r="AF256" s="72">
        <f t="shared" si="13"/>
        <v>12</v>
      </c>
      <c r="AG256" s="91">
        <f t="shared" si="12"/>
        <v>100</v>
      </c>
      <c r="AH256" s="72"/>
      <c r="AI256" s="72"/>
    </row>
    <row r="257" spans="1:36" x14ac:dyDescent="0.3">
      <c r="A257" s="142" t="s">
        <v>959</v>
      </c>
      <c r="B257" s="90">
        <v>45894</v>
      </c>
      <c r="C257" t="str">
        <f>VLOOKUP(D257,'Tīmekļa vietnes'!A:B,2,0)</f>
        <v>Kurzemes plānošanas reģions</v>
      </c>
      <c r="D257" t="s">
        <v>423</v>
      </c>
      <c r="E257" t="s">
        <v>67</v>
      </c>
      <c r="F257" s="79">
        <v>44411</v>
      </c>
      <c r="G257" t="s">
        <v>856</v>
      </c>
      <c r="H257" s="82" t="s">
        <v>30</v>
      </c>
      <c r="I257" s="73">
        <v>48.999809999999997</v>
      </c>
      <c r="J257" s="74" t="s">
        <v>435</v>
      </c>
      <c r="K257" s="74">
        <v>2</v>
      </c>
      <c r="L257" s="74" t="s">
        <v>435</v>
      </c>
      <c r="M257" s="74">
        <v>2</v>
      </c>
      <c r="N257" s="74" t="s">
        <v>435</v>
      </c>
      <c r="O257" s="74">
        <v>2</v>
      </c>
      <c r="P257" s="74" t="s">
        <v>892</v>
      </c>
      <c r="Q257" s="74" t="s">
        <v>438</v>
      </c>
      <c r="R257" s="74" t="s">
        <v>435</v>
      </c>
      <c r="S257" s="74">
        <v>2</v>
      </c>
      <c r="T257" s="74" t="s">
        <v>435</v>
      </c>
      <c r="U257" s="74">
        <v>2</v>
      </c>
      <c r="V257" s="74" t="s">
        <v>435</v>
      </c>
      <c r="W257" s="74">
        <v>2</v>
      </c>
      <c r="X257" s="74" t="s">
        <v>897</v>
      </c>
      <c r="Y257" s="74" t="s">
        <v>438</v>
      </c>
      <c r="Z257" s="74" t="s">
        <v>897</v>
      </c>
      <c r="AA257" s="74" t="s">
        <v>438</v>
      </c>
      <c r="AB257" s="76"/>
      <c r="AC257" s="76"/>
      <c r="AD257" s="40"/>
      <c r="AE257" s="72">
        <v>12</v>
      </c>
      <c r="AF257" s="72">
        <f t="shared" si="13"/>
        <v>12</v>
      </c>
      <c r="AG257" s="91">
        <f t="shared" si="12"/>
        <v>100</v>
      </c>
      <c r="AH257" s="72"/>
      <c r="AI257" s="72"/>
    </row>
    <row r="258" spans="1:36" x14ac:dyDescent="0.3">
      <c r="A258" s="142" t="s">
        <v>959</v>
      </c>
      <c r="B258" s="90">
        <v>45894</v>
      </c>
      <c r="C258" t="str">
        <f>VLOOKUP(D258,'Tīmekļa vietnes'!A:B,2,0)</f>
        <v>Kurzemes plānošanas reģions</v>
      </c>
      <c r="D258" t="s">
        <v>423</v>
      </c>
      <c r="E258" t="s">
        <v>67</v>
      </c>
      <c r="F258" s="79">
        <v>44560</v>
      </c>
      <c r="G258" t="s">
        <v>857</v>
      </c>
      <c r="H258" s="82" t="s">
        <v>31</v>
      </c>
      <c r="I258" s="73">
        <v>100</v>
      </c>
      <c r="J258" s="74" t="s">
        <v>435</v>
      </c>
      <c r="K258" s="74">
        <v>2</v>
      </c>
      <c r="L258" s="74" t="s">
        <v>435</v>
      </c>
      <c r="M258" s="74">
        <v>2</v>
      </c>
      <c r="N258" s="74" t="s">
        <v>435</v>
      </c>
      <c r="O258" s="74">
        <v>2</v>
      </c>
      <c r="P258" s="74" t="s">
        <v>892</v>
      </c>
      <c r="Q258" s="74" t="s">
        <v>438</v>
      </c>
      <c r="R258" s="74" t="s">
        <v>435</v>
      </c>
      <c r="S258" s="74">
        <v>2</v>
      </c>
      <c r="T258" s="74" t="s">
        <v>435</v>
      </c>
      <c r="U258" s="74">
        <v>2</v>
      </c>
      <c r="V258" s="74" t="s">
        <v>435</v>
      </c>
      <c r="W258" s="74">
        <v>2</v>
      </c>
      <c r="X258" s="74" t="s">
        <v>897</v>
      </c>
      <c r="Y258" s="74" t="s">
        <v>438</v>
      </c>
      <c r="Z258" s="74" t="s">
        <v>897</v>
      </c>
      <c r="AA258" s="74" t="s">
        <v>438</v>
      </c>
      <c r="AB258" s="76"/>
      <c r="AC258" s="76"/>
      <c r="AD258" s="40"/>
      <c r="AE258" s="72">
        <v>12</v>
      </c>
      <c r="AF258" s="72">
        <f t="shared" si="13"/>
        <v>12</v>
      </c>
      <c r="AG258" s="91">
        <f t="shared" si="12"/>
        <v>100</v>
      </c>
      <c r="AH258" s="72"/>
      <c r="AI258" s="72"/>
    </row>
    <row r="259" spans="1:36" x14ac:dyDescent="0.3">
      <c r="A259" s="142" t="s">
        <v>959</v>
      </c>
      <c r="B259" s="90">
        <v>45894</v>
      </c>
      <c r="C259" t="str">
        <f>VLOOKUP(D259,'Tīmekļa vietnes'!A:B,2,0)</f>
        <v>Kurzemes plānošanas reģions</v>
      </c>
      <c r="D259" t="s">
        <v>423</v>
      </c>
      <c r="E259" t="s">
        <v>67</v>
      </c>
      <c r="F259" s="79">
        <v>45183</v>
      </c>
      <c r="G259" t="s">
        <v>858</v>
      </c>
      <c r="H259" s="82" t="s">
        <v>29</v>
      </c>
      <c r="I259" s="73">
        <v>11.475020000000001</v>
      </c>
      <c r="J259" s="74" t="s">
        <v>435</v>
      </c>
      <c r="K259" s="74">
        <v>2</v>
      </c>
      <c r="L259" s="74" t="s">
        <v>435</v>
      </c>
      <c r="M259" s="74">
        <v>2</v>
      </c>
      <c r="N259" s="74" t="s">
        <v>435</v>
      </c>
      <c r="O259" s="74">
        <v>2</v>
      </c>
      <c r="P259" s="74" t="s">
        <v>892</v>
      </c>
      <c r="Q259" s="74" t="s">
        <v>438</v>
      </c>
      <c r="R259" s="74" t="s">
        <v>435</v>
      </c>
      <c r="S259" s="74">
        <v>2</v>
      </c>
      <c r="T259" s="74" t="s">
        <v>435</v>
      </c>
      <c r="U259" s="74">
        <v>2</v>
      </c>
      <c r="V259" s="74" t="s">
        <v>435</v>
      </c>
      <c r="W259" s="74">
        <v>2</v>
      </c>
      <c r="X259" s="74" t="s">
        <v>897</v>
      </c>
      <c r="Y259" s="74" t="s">
        <v>438</v>
      </c>
      <c r="Z259" s="74" t="s">
        <v>897</v>
      </c>
      <c r="AA259" s="74" t="s">
        <v>438</v>
      </c>
      <c r="AB259" s="76"/>
      <c r="AC259" s="76"/>
      <c r="AD259" s="40"/>
      <c r="AE259" s="72">
        <v>12</v>
      </c>
      <c r="AF259" s="72">
        <f t="shared" si="13"/>
        <v>12</v>
      </c>
      <c r="AG259" s="91">
        <f t="shared" si="12"/>
        <v>100</v>
      </c>
      <c r="AH259" s="72"/>
      <c r="AI259" s="72"/>
    </row>
    <row r="260" spans="1:36" x14ac:dyDescent="0.3">
      <c r="A260" s="142" t="s">
        <v>959</v>
      </c>
      <c r="B260" s="90">
        <v>45894</v>
      </c>
      <c r="C260" t="str">
        <f>VLOOKUP(D260,'Tīmekļa vietnes'!A:B,2,0)</f>
        <v>Kurzemes plānošanas reģions</v>
      </c>
      <c r="D260" t="s">
        <v>423</v>
      </c>
      <c r="E260" t="s">
        <v>67</v>
      </c>
      <c r="F260" s="79">
        <v>45364</v>
      </c>
      <c r="G260" t="s">
        <v>859</v>
      </c>
      <c r="H260" s="82" t="s">
        <v>32</v>
      </c>
      <c r="I260" s="73">
        <v>100</v>
      </c>
      <c r="J260" s="74" t="s">
        <v>435</v>
      </c>
      <c r="K260" s="74">
        <v>2</v>
      </c>
      <c r="L260" s="74" t="s">
        <v>435</v>
      </c>
      <c r="M260" s="74">
        <v>2</v>
      </c>
      <c r="N260" s="74" t="s">
        <v>435</v>
      </c>
      <c r="O260" s="74">
        <v>2</v>
      </c>
      <c r="P260" s="74" t="s">
        <v>892</v>
      </c>
      <c r="Q260" s="74" t="s">
        <v>438</v>
      </c>
      <c r="R260" s="74" t="s">
        <v>435</v>
      </c>
      <c r="S260" s="74">
        <v>2</v>
      </c>
      <c r="T260" s="74" t="s">
        <v>435</v>
      </c>
      <c r="U260" s="74">
        <v>2</v>
      </c>
      <c r="V260" s="74" t="s">
        <v>435</v>
      </c>
      <c r="W260" s="74">
        <v>2</v>
      </c>
      <c r="X260" s="74" t="s">
        <v>897</v>
      </c>
      <c r="Y260" s="74" t="s">
        <v>438</v>
      </c>
      <c r="Z260" s="74" t="s">
        <v>897</v>
      </c>
      <c r="AA260" s="74" t="s">
        <v>438</v>
      </c>
      <c r="AB260" s="76"/>
      <c r="AC260" s="76"/>
      <c r="AD260" s="40"/>
      <c r="AE260" s="72">
        <v>12</v>
      </c>
      <c r="AF260" s="72">
        <f t="shared" si="13"/>
        <v>12</v>
      </c>
      <c r="AG260" s="91">
        <f t="shared" si="12"/>
        <v>100</v>
      </c>
      <c r="AH260" s="72"/>
      <c r="AI260" s="72"/>
    </row>
    <row r="261" spans="1:36" ht="28.8" x14ac:dyDescent="0.3">
      <c r="A261" s="81" t="s">
        <v>940</v>
      </c>
      <c r="B261" s="90">
        <v>45891</v>
      </c>
      <c r="C261" t="str">
        <f>VLOOKUP(D261,'Tīmekļa vietnes'!A:B,2,0)</f>
        <v>Kurzemes plānošanas reģions</v>
      </c>
      <c r="D261" t="s">
        <v>424</v>
      </c>
      <c r="E261" t="s">
        <v>425</v>
      </c>
      <c r="F261" s="79">
        <v>44788</v>
      </c>
      <c r="G261" t="s">
        <v>744</v>
      </c>
      <c r="H261" s="82" t="s">
        <v>16</v>
      </c>
      <c r="I261" s="73">
        <v>45.255569999999999</v>
      </c>
      <c r="J261" s="74" t="s">
        <v>435</v>
      </c>
      <c r="K261" s="74">
        <v>2</v>
      </c>
      <c r="L261" s="74" t="s">
        <v>435</v>
      </c>
      <c r="M261" s="74">
        <v>2</v>
      </c>
      <c r="N261" s="74" t="s">
        <v>435</v>
      </c>
      <c r="O261" s="74">
        <v>2</v>
      </c>
      <c r="P261" s="74" t="s">
        <v>892</v>
      </c>
      <c r="Q261" s="74" t="s">
        <v>438</v>
      </c>
      <c r="R261" s="74" t="s">
        <v>435</v>
      </c>
      <c r="S261" s="74">
        <v>2</v>
      </c>
      <c r="T261" s="74" t="s">
        <v>435</v>
      </c>
      <c r="U261" s="74">
        <v>2</v>
      </c>
      <c r="V261" s="74" t="s">
        <v>435</v>
      </c>
      <c r="W261" s="74">
        <v>2</v>
      </c>
      <c r="X261" s="74" t="s">
        <v>896</v>
      </c>
      <c r="Y261" s="74">
        <v>1</v>
      </c>
      <c r="Z261" s="74" t="s">
        <v>896</v>
      </c>
      <c r="AA261" s="74">
        <v>1</v>
      </c>
      <c r="AB261" s="75" t="s">
        <v>977</v>
      </c>
      <c r="AC261" s="76"/>
      <c r="AD261" s="40"/>
      <c r="AE261" s="72">
        <v>14</v>
      </c>
      <c r="AF261" s="72">
        <f t="shared" si="13"/>
        <v>14</v>
      </c>
      <c r="AG261" s="91">
        <f t="shared" si="12"/>
        <v>100</v>
      </c>
      <c r="AH261" s="73">
        <v>100</v>
      </c>
      <c r="AI261" s="73"/>
      <c r="AJ261" s="29"/>
    </row>
    <row r="262" spans="1:36" x14ac:dyDescent="0.3">
      <c r="A262" s="142" t="s">
        <v>940</v>
      </c>
      <c r="B262" s="90">
        <v>45891</v>
      </c>
      <c r="C262" t="str">
        <f>VLOOKUP(D262,'Tīmekļa vietnes'!A:B,2,0)</f>
        <v>Kurzemes plānošanas reģions</v>
      </c>
      <c r="D262" t="s">
        <v>424</v>
      </c>
      <c r="E262" t="s">
        <v>425</v>
      </c>
      <c r="F262" s="79">
        <v>44839</v>
      </c>
      <c r="G262" s="99" t="s">
        <v>860</v>
      </c>
      <c r="H262" s="82" t="s">
        <v>613</v>
      </c>
      <c r="I262" s="73">
        <v>100</v>
      </c>
      <c r="J262" s="74" t="s">
        <v>435</v>
      </c>
      <c r="K262" s="74">
        <v>2</v>
      </c>
      <c r="L262" s="74" t="s">
        <v>435</v>
      </c>
      <c r="M262" s="74">
        <v>2</v>
      </c>
      <c r="N262" s="74" t="s">
        <v>435</v>
      </c>
      <c r="O262" s="74">
        <v>2</v>
      </c>
      <c r="P262" s="74" t="s">
        <v>892</v>
      </c>
      <c r="Q262" s="74" t="s">
        <v>438</v>
      </c>
      <c r="R262" s="74" t="s">
        <v>435</v>
      </c>
      <c r="S262" s="74">
        <v>2</v>
      </c>
      <c r="T262" s="74" t="s">
        <v>435</v>
      </c>
      <c r="U262" s="74">
        <v>2</v>
      </c>
      <c r="V262" s="74" t="s">
        <v>435</v>
      </c>
      <c r="W262" s="74">
        <v>2</v>
      </c>
      <c r="X262" s="74" t="s">
        <v>896</v>
      </c>
      <c r="Y262" s="74">
        <v>1</v>
      </c>
      <c r="Z262" s="74" t="s">
        <v>896</v>
      </c>
      <c r="AA262" s="74">
        <v>1</v>
      </c>
      <c r="AB262" s="76"/>
      <c r="AC262" s="76"/>
      <c r="AD262" s="40" t="s">
        <v>1007</v>
      </c>
      <c r="AE262" s="72">
        <v>14</v>
      </c>
      <c r="AF262" s="72">
        <f t="shared" si="13"/>
        <v>14</v>
      </c>
      <c r="AG262" s="91">
        <f t="shared" si="12"/>
        <v>100</v>
      </c>
      <c r="AH262" s="72"/>
      <c r="AI262" s="72"/>
    </row>
    <row r="263" spans="1:36" ht="28.8" x14ac:dyDescent="0.3">
      <c r="A263" s="142" t="s">
        <v>940</v>
      </c>
      <c r="B263" s="90">
        <v>45891</v>
      </c>
      <c r="C263" t="str">
        <f>VLOOKUP(D263,'Tīmekļa vietnes'!A:B,2,0)</f>
        <v>Kurzemes plānošanas reģions</v>
      </c>
      <c r="D263" t="s">
        <v>424</v>
      </c>
      <c r="E263" t="s">
        <v>425</v>
      </c>
      <c r="F263" s="79">
        <v>44844</v>
      </c>
      <c r="G263" t="s">
        <v>861</v>
      </c>
      <c r="H263" s="82" t="s">
        <v>614</v>
      </c>
      <c r="I263" s="73">
        <v>100</v>
      </c>
      <c r="J263" s="74" t="s">
        <v>435</v>
      </c>
      <c r="K263" s="74">
        <v>2</v>
      </c>
      <c r="L263" s="74" t="s">
        <v>435</v>
      </c>
      <c r="M263" s="74">
        <v>2</v>
      </c>
      <c r="N263" s="74" t="s">
        <v>435</v>
      </c>
      <c r="O263" s="74">
        <v>2</v>
      </c>
      <c r="P263" s="74" t="s">
        <v>892</v>
      </c>
      <c r="Q263" s="74" t="s">
        <v>438</v>
      </c>
      <c r="R263" s="74" t="s">
        <v>435</v>
      </c>
      <c r="S263" s="74">
        <v>2</v>
      </c>
      <c r="T263" s="74" t="s">
        <v>435</v>
      </c>
      <c r="U263" s="74">
        <v>2</v>
      </c>
      <c r="V263" s="74" t="s">
        <v>435</v>
      </c>
      <c r="W263" s="74">
        <v>2</v>
      </c>
      <c r="X263" s="74" t="s">
        <v>896</v>
      </c>
      <c r="Y263" s="74">
        <v>1</v>
      </c>
      <c r="Z263" s="74" t="s">
        <v>896</v>
      </c>
      <c r="AA263" s="74">
        <v>1</v>
      </c>
      <c r="AB263" s="76"/>
      <c r="AC263" s="76"/>
      <c r="AD263" s="40"/>
      <c r="AE263" s="72">
        <v>14</v>
      </c>
      <c r="AF263" s="72">
        <f t="shared" si="13"/>
        <v>14</v>
      </c>
      <c r="AG263" s="91">
        <f t="shared" si="12"/>
        <v>100</v>
      </c>
      <c r="AH263" s="72"/>
      <c r="AI263" s="72"/>
    </row>
    <row r="264" spans="1:36" ht="28.8" x14ac:dyDescent="0.3">
      <c r="A264" s="142" t="s">
        <v>940</v>
      </c>
      <c r="B264" s="90">
        <v>45891</v>
      </c>
      <c r="C264" t="str">
        <f>VLOOKUP(D264,'Tīmekļa vietnes'!A:B,2,0)</f>
        <v>Kurzemes plānošanas reģions</v>
      </c>
      <c r="D264" t="s">
        <v>424</v>
      </c>
      <c r="E264" t="s">
        <v>425</v>
      </c>
      <c r="F264" s="79">
        <v>44509</v>
      </c>
      <c r="G264" t="s">
        <v>862</v>
      </c>
      <c r="H264" s="82" t="s">
        <v>615</v>
      </c>
      <c r="I264" s="73">
        <v>100</v>
      </c>
      <c r="J264" s="74" t="s">
        <v>435</v>
      </c>
      <c r="K264" s="74">
        <v>2</v>
      </c>
      <c r="L264" s="74" t="s">
        <v>435</v>
      </c>
      <c r="M264" s="74">
        <v>2</v>
      </c>
      <c r="N264" s="74" t="s">
        <v>435</v>
      </c>
      <c r="O264" s="74">
        <v>2</v>
      </c>
      <c r="P264" s="74" t="s">
        <v>892</v>
      </c>
      <c r="Q264" s="74" t="s">
        <v>438</v>
      </c>
      <c r="R264" s="74" t="s">
        <v>435</v>
      </c>
      <c r="S264" s="74">
        <v>2</v>
      </c>
      <c r="T264" s="74" t="s">
        <v>435</v>
      </c>
      <c r="U264" s="74">
        <v>2</v>
      </c>
      <c r="V264" s="74" t="s">
        <v>435</v>
      </c>
      <c r="W264" s="74">
        <v>2</v>
      </c>
      <c r="X264" s="74" t="s">
        <v>896</v>
      </c>
      <c r="Y264" s="74">
        <v>1</v>
      </c>
      <c r="Z264" s="74" t="s">
        <v>896</v>
      </c>
      <c r="AA264" s="74">
        <v>1</v>
      </c>
      <c r="AB264" s="76"/>
      <c r="AC264" s="76"/>
      <c r="AD264" s="40"/>
      <c r="AE264" s="72">
        <v>14</v>
      </c>
      <c r="AF264" s="72">
        <f t="shared" si="13"/>
        <v>14</v>
      </c>
      <c r="AG264" s="91">
        <f t="shared" si="12"/>
        <v>100</v>
      </c>
      <c r="AH264" s="72"/>
      <c r="AI264" s="72"/>
    </row>
    <row r="265" spans="1:36" x14ac:dyDescent="0.3">
      <c r="A265" s="142" t="s">
        <v>940</v>
      </c>
      <c r="B265" s="90">
        <v>45891</v>
      </c>
      <c r="C265" t="str">
        <f>VLOOKUP(D265,'Tīmekļa vietnes'!A:B,2,0)</f>
        <v>Kurzemes plānošanas reģions</v>
      </c>
      <c r="D265" t="s">
        <v>424</v>
      </c>
      <c r="E265" t="s">
        <v>425</v>
      </c>
      <c r="F265" s="79">
        <v>44553</v>
      </c>
      <c r="G265" t="s">
        <v>863</v>
      </c>
      <c r="H265" s="82" t="s">
        <v>616</v>
      </c>
      <c r="I265" s="73">
        <v>100</v>
      </c>
      <c r="J265" s="74" t="s">
        <v>435</v>
      </c>
      <c r="K265" s="74">
        <v>2</v>
      </c>
      <c r="L265" s="74" t="s">
        <v>435</v>
      </c>
      <c r="M265" s="74">
        <v>2</v>
      </c>
      <c r="N265" s="74" t="s">
        <v>435</v>
      </c>
      <c r="O265" s="74">
        <v>2</v>
      </c>
      <c r="P265" s="74" t="s">
        <v>892</v>
      </c>
      <c r="Q265" s="74" t="s">
        <v>438</v>
      </c>
      <c r="R265" s="74" t="s">
        <v>435</v>
      </c>
      <c r="S265" s="74">
        <v>2</v>
      </c>
      <c r="T265" s="74" t="s">
        <v>435</v>
      </c>
      <c r="U265" s="74">
        <v>2</v>
      </c>
      <c r="V265" s="74" t="s">
        <v>435</v>
      </c>
      <c r="W265" s="74">
        <v>2</v>
      </c>
      <c r="X265" s="74" t="s">
        <v>896</v>
      </c>
      <c r="Y265" s="74">
        <v>1</v>
      </c>
      <c r="Z265" s="74" t="s">
        <v>896</v>
      </c>
      <c r="AA265" s="74">
        <v>1</v>
      </c>
      <c r="AB265" s="76"/>
      <c r="AC265" s="76"/>
      <c r="AD265" s="40"/>
      <c r="AE265" s="72">
        <v>14</v>
      </c>
      <c r="AF265" s="72">
        <f t="shared" si="13"/>
        <v>14</v>
      </c>
      <c r="AG265" s="91">
        <f t="shared" si="12"/>
        <v>100</v>
      </c>
      <c r="AH265" s="72"/>
      <c r="AI265" s="72"/>
    </row>
    <row r="266" spans="1:36" ht="28.8" x14ac:dyDescent="0.3">
      <c r="A266" s="142" t="s">
        <v>940</v>
      </c>
      <c r="B266" s="90">
        <v>45891</v>
      </c>
      <c r="C266" t="str">
        <f>VLOOKUP(D266,'Tīmekļa vietnes'!A:B,2,0)</f>
        <v>Kurzemes plānošanas reģions</v>
      </c>
      <c r="D266" t="s">
        <v>424</v>
      </c>
      <c r="E266" t="s">
        <v>425</v>
      </c>
      <c r="F266" s="79">
        <v>45216</v>
      </c>
      <c r="G266" t="s">
        <v>864</v>
      </c>
      <c r="H266" s="82" t="s">
        <v>617</v>
      </c>
      <c r="I266" s="73">
        <v>100</v>
      </c>
      <c r="J266" s="74" t="s">
        <v>435</v>
      </c>
      <c r="K266" s="74">
        <v>2</v>
      </c>
      <c r="L266" s="74" t="s">
        <v>435</v>
      </c>
      <c r="M266" s="74">
        <v>2</v>
      </c>
      <c r="N266" s="74" t="s">
        <v>435</v>
      </c>
      <c r="O266" s="74">
        <v>2</v>
      </c>
      <c r="P266" s="74" t="s">
        <v>892</v>
      </c>
      <c r="Q266" s="74" t="s">
        <v>438</v>
      </c>
      <c r="R266" s="74" t="s">
        <v>435</v>
      </c>
      <c r="S266" s="74">
        <v>2</v>
      </c>
      <c r="T266" s="74" t="s">
        <v>435</v>
      </c>
      <c r="U266" s="74">
        <v>2</v>
      </c>
      <c r="V266" s="74" t="s">
        <v>435</v>
      </c>
      <c r="W266" s="74">
        <v>2</v>
      </c>
      <c r="X266" s="74" t="s">
        <v>896</v>
      </c>
      <c r="Y266" s="74">
        <v>1</v>
      </c>
      <c r="Z266" s="74" t="s">
        <v>896</v>
      </c>
      <c r="AA266" s="74">
        <v>1</v>
      </c>
      <c r="AB266" s="76"/>
      <c r="AC266" s="76"/>
      <c r="AD266" s="40"/>
      <c r="AE266" s="72">
        <v>14</v>
      </c>
      <c r="AF266" s="72">
        <f t="shared" si="13"/>
        <v>14</v>
      </c>
      <c r="AG266" s="91">
        <f t="shared" si="12"/>
        <v>100</v>
      </c>
      <c r="AH266" s="72"/>
      <c r="AI266" s="72"/>
    </row>
    <row r="267" spans="1:36" x14ac:dyDescent="0.3">
      <c r="A267" s="142" t="s">
        <v>940</v>
      </c>
      <c r="B267" s="90">
        <v>45891</v>
      </c>
      <c r="C267" t="str">
        <f>VLOOKUP(D267,'Tīmekļa vietnes'!A:B,2,0)</f>
        <v>Kurzemes plānošanas reģions</v>
      </c>
      <c r="D267" t="s">
        <v>424</v>
      </c>
      <c r="E267" t="s">
        <v>425</v>
      </c>
      <c r="F267" s="79">
        <v>45243</v>
      </c>
      <c r="G267" t="s">
        <v>865</v>
      </c>
      <c r="H267" s="82" t="s">
        <v>618</v>
      </c>
      <c r="I267" s="73">
        <v>100</v>
      </c>
      <c r="J267" s="74" t="s">
        <v>435</v>
      </c>
      <c r="K267" s="74">
        <v>2</v>
      </c>
      <c r="L267" s="74" t="s">
        <v>435</v>
      </c>
      <c r="M267" s="74">
        <v>2</v>
      </c>
      <c r="N267" s="74" t="s">
        <v>435</v>
      </c>
      <c r="O267" s="74">
        <v>2</v>
      </c>
      <c r="P267" s="74" t="s">
        <v>892</v>
      </c>
      <c r="Q267" s="74" t="s">
        <v>438</v>
      </c>
      <c r="R267" s="74" t="s">
        <v>435</v>
      </c>
      <c r="S267" s="74">
        <v>2</v>
      </c>
      <c r="T267" s="74" t="s">
        <v>435</v>
      </c>
      <c r="U267" s="74">
        <v>2</v>
      </c>
      <c r="V267" s="74" t="s">
        <v>435</v>
      </c>
      <c r="W267" s="74">
        <v>2</v>
      </c>
      <c r="X267" s="74" t="s">
        <v>896</v>
      </c>
      <c r="Y267" s="74">
        <v>1</v>
      </c>
      <c r="Z267" s="74" t="s">
        <v>896</v>
      </c>
      <c r="AA267" s="74">
        <v>1</v>
      </c>
      <c r="AB267" s="76"/>
      <c r="AC267" s="76"/>
      <c r="AD267" s="40"/>
      <c r="AE267" s="72">
        <v>14</v>
      </c>
      <c r="AF267" s="72">
        <f t="shared" si="13"/>
        <v>14</v>
      </c>
      <c r="AG267" s="91">
        <f t="shared" si="12"/>
        <v>100</v>
      </c>
      <c r="AH267" s="72"/>
      <c r="AI267" s="72"/>
    </row>
    <row r="268" spans="1:36" ht="28.8" x14ac:dyDescent="0.3">
      <c r="A268" s="142" t="s">
        <v>940</v>
      </c>
      <c r="B268" s="90">
        <v>45891</v>
      </c>
      <c r="C268" t="str">
        <f>VLOOKUP(D268,'Tīmekļa vietnes'!A:B,2,0)</f>
        <v>Kurzemes plānošanas reģions</v>
      </c>
      <c r="D268" t="s">
        <v>424</v>
      </c>
      <c r="E268" t="s">
        <v>425</v>
      </c>
      <c r="F268" s="79">
        <v>45233</v>
      </c>
      <c r="G268" t="s">
        <v>866</v>
      </c>
      <c r="H268" s="82" t="s">
        <v>619</v>
      </c>
      <c r="I268" s="73">
        <v>4.2488700000000001</v>
      </c>
      <c r="J268" s="74" t="s">
        <v>435</v>
      </c>
      <c r="K268" s="74">
        <v>2</v>
      </c>
      <c r="L268" s="74" t="s">
        <v>435</v>
      </c>
      <c r="M268" s="74">
        <v>2</v>
      </c>
      <c r="N268" s="74" t="s">
        <v>435</v>
      </c>
      <c r="O268" s="74">
        <v>2</v>
      </c>
      <c r="P268" s="74" t="s">
        <v>892</v>
      </c>
      <c r="Q268" s="74" t="s">
        <v>438</v>
      </c>
      <c r="R268" s="74" t="s">
        <v>435</v>
      </c>
      <c r="S268" s="74">
        <v>2</v>
      </c>
      <c r="T268" s="74" t="s">
        <v>892</v>
      </c>
      <c r="U268" s="74" t="s">
        <v>438</v>
      </c>
      <c r="V268" s="74" t="s">
        <v>435</v>
      </c>
      <c r="W268" s="74">
        <v>2</v>
      </c>
      <c r="X268" s="74" t="s">
        <v>896</v>
      </c>
      <c r="Y268" s="74">
        <v>1</v>
      </c>
      <c r="Z268" s="74" t="s">
        <v>896</v>
      </c>
      <c r="AA268" s="74">
        <v>1</v>
      </c>
      <c r="AB268" s="76"/>
      <c r="AC268" s="76"/>
      <c r="AD268" s="89" t="s">
        <v>1008</v>
      </c>
      <c r="AE268" s="72">
        <v>12</v>
      </c>
      <c r="AF268" s="72">
        <f t="shared" si="13"/>
        <v>12</v>
      </c>
      <c r="AG268" s="91">
        <f t="shared" si="12"/>
        <v>100</v>
      </c>
      <c r="AH268" s="72"/>
      <c r="AI268" s="72"/>
    </row>
    <row r="269" spans="1:36" ht="28.8" x14ac:dyDescent="0.3">
      <c r="A269" s="142" t="s">
        <v>940</v>
      </c>
      <c r="B269" s="90">
        <v>45891</v>
      </c>
      <c r="C269" t="str">
        <f>VLOOKUP(D269,'Tīmekļa vietnes'!A:B,2,0)</f>
        <v>Kurzemes plānošanas reģions</v>
      </c>
      <c r="D269" t="s">
        <v>424</v>
      </c>
      <c r="E269" t="s">
        <v>425</v>
      </c>
      <c r="F269" s="79">
        <v>45294</v>
      </c>
      <c r="G269" t="s">
        <v>867</v>
      </c>
      <c r="H269" s="82" t="s">
        <v>620</v>
      </c>
      <c r="I269" s="73">
        <v>100</v>
      </c>
      <c r="J269" s="74" t="s">
        <v>435</v>
      </c>
      <c r="K269" s="74">
        <v>2</v>
      </c>
      <c r="L269" s="74" t="s">
        <v>435</v>
      </c>
      <c r="M269" s="74">
        <v>2</v>
      </c>
      <c r="N269" s="74" t="s">
        <v>435</v>
      </c>
      <c r="O269" s="74">
        <v>2</v>
      </c>
      <c r="P269" s="74" t="s">
        <v>892</v>
      </c>
      <c r="Q269" s="74" t="s">
        <v>438</v>
      </c>
      <c r="R269" s="74" t="s">
        <v>435</v>
      </c>
      <c r="S269" s="74">
        <v>2</v>
      </c>
      <c r="T269" s="74" t="s">
        <v>435</v>
      </c>
      <c r="U269" s="74">
        <v>2</v>
      </c>
      <c r="V269" s="74" t="s">
        <v>435</v>
      </c>
      <c r="W269" s="74">
        <v>2</v>
      </c>
      <c r="X269" s="74" t="s">
        <v>896</v>
      </c>
      <c r="Y269" s="74">
        <v>1</v>
      </c>
      <c r="Z269" s="74" t="s">
        <v>896</v>
      </c>
      <c r="AA269" s="74">
        <v>1</v>
      </c>
      <c r="AB269" s="76"/>
      <c r="AC269" s="76"/>
      <c r="AD269" s="40"/>
      <c r="AE269" s="72">
        <v>14</v>
      </c>
      <c r="AF269" s="72">
        <f t="shared" si="13"/>
        <v>14</v>
      </c>
      <c r="AG269" s="91">
        <f t="shared" si="12"/>
        <v>100</v>
      </c>
      <c r="AH269" s="72"/>
      <c r="AI269" s="72"/>
    </row>
    <row r="270" spans="1:36" x14ac:dyDescent="0.3">
      <c r="A270" s="142" t="s">
        <v>940</v>
      </c>
      <c r="B270" s="90">
        <v>45891</v>
      </c>
      <c r="C270" t="str">
        <f>VLOOKUP(D270,'Tīmekļa vietnes'!A:B,2,0)</f>
        <v>Kurzemes plānošanas reģions</v>
      </c>
      <c r="D270" t="s">
        <v>424</v>
      </c>
      <c r="E270" t="s">
        <v>425</v>
      </c>
      <c r="F270" s="79">
        <v>45300</v>
      </c>
      <c r="G270" t="s">
        <v>868</v>
      </c>
      <c r="H270" s="82" t="s">
        <v>621</v>
      </c>
      <c r="I270" s="73">
        <v>100</v>
      </c>
      <c r="J270" s="74" t="s">
        <v>435</v>
      </c>
      <c r="K270" s="74">
        <v>2</v>
      </c>
      <c r="L270" s="74" t="s">
        <v>435</v>
      </c>
      <c r="M270" s="74">
        <v>2</v>
      </c>
      <c r="N270" s="74" t="s">
        <v>435</v>
      </c>
      <c r="O270" s="74">
        <v>2</v>
      </c>
      <c r="P270" s="74" t="s">
        <v>892</v>
      </c>
      <c r="Q270" s="74" t="s">
        <v>438</v>
      </c>
      <c r="R270" s="74" t="s">
        <v>435</v>
      </c>
      <c r="S270" s="74">
        <v>2</v>
      </c>
      <c r="T270" s="74" t="s">
        <v>435</v>
      </c>
      <c r="U270" s="74">
        <v>2</v>
      </c>
      <c r="V270" s="74" t="s">
        <v>435</v>
      </c>
      <c r="W270" s="74">
        <v>2</v>
      </c>
      <c r="X270" s="74" t="s">
        <v>896</v>
      </c>
      <c r="Y270" s="74">
        <v>1</v>
      </c>
      <c r="Z270" s="74" t="s">
        <v>896</v>
      </c>
      <c r="AA270" s="74">
        <v>1</v>
      </c>
      <c r="AB270" s="76"/>
      <c r="AC270" s="76"/>
      <c r="AD270" s="40"/>
      <c r="AE270" s="72">
        <v>14</v>
      </c>
      <c r="AF270" s="72">
        <f t="shared" si="13"/>
        <v>14</v>
      </c>
      <c r="AG270" s="91">
        <f t="shared" si="12"/>
        <v>100</v>
      </c>
      <c r="AH270" s="72"/>
      <c r="AI270" s="72"/>
    </row>
    <row r="271" spans="1:36" x14ac:dyDescent="0.3">
      <c r="A271" s="142" t="s">
        <v>940</v>
      </c>
      <c r="B271" s="90">
        <v>45891</v>
      </c>
      <c r="C271" t="str">
        <f>VLOOKUP(D271,'Tīmekļa vietnes'!A:B,2,0)</f>
        <v>Kurzemes plānošanas reģions</v>
      </c>
      <c r="D271" t="s">
        <v>424</v>
      </c>
      <c r="E271" t="s">
        <v>425</v>
      </c>
      <c r="F271" s="79">
        <v>45301</v>
      </c>
      <c r="G271" t="s">
        <v>869</v>
      </c>
      <c r="H271" s="82" t="s">
        <v>622</v>
      </c>
      <c r="I271" s="73">
        <v>100</v>
      </c>
      <c r="J271" s="74" t="s">
        <v>435</v>
      </c>
      <c r="K271" s="74">
        <v>2</v>
      </c>
      <c r="L271" s="74" t="s">
        <v>435</v>
      </c>
      <c r="M271" s="74">
        <v>2</v>
      </c>
      <c r="N271" s="74" t="s">
        <v>435</v>
      </c>
      <c r="O271" s="74">
        <v>2</v>
      </c>
      <c r="P271" s="74" t="s">
        <v>892</v>
      </c>
      <c r="Q271" s="74" t="s">
        <v>438</v>
      </c>
      <c r="R271" s="74" t="s">
        <v>435</v>
      </c>
      <c r="S271" s="74">
        <v>2</v>
      </c>
      <c r="T271" s="74" t="s">
        <v>435</v>
      </c>
      <c r="U271" s="74">
        <v>2</v>
      </c>
      <c r="V271" s="74" t="s">
        <v>435</v>
      </c>
      <c r="W271" s="74">
        <v>2</v>
      </c>
      <c r="X271" s="74" t="s">
        <v>896</v>
      </c>
      <c r="Y271" s="74">
        <v>1</v>
      </c>
      <c r="Z271" s="74" t="s">
        <v>896</v>
      </c>
      <c r="AA271" s="74">
        <v>1</v>
      </c>
      <c r="AB271" s="76"/>
      <c r="AC271" s="76"/>
      <c r="AD271" s="40"/>
      <c r="AE271" s="72">
        <v>14</v>
      </c>
      <c r="AF271" s="72">
        <f t="shared" si="13"/>
        <v>14</v>
      </c>
      <c r="AG271" s="91">
        <f t="shared" si="12"/>
        <v>100</v>
      </c>
      <c r="AH271" s="72"/>
      <c r="AI271" s="72"/>
    </row>
    <row r="272" spans="1:36" ht="28.8" x14ac:dyDescent="0.3">
      <c r="A272" s="81" t="s">
        <v>912</v>
      </c>
      <c r="B272" s="90">
        <v>45891</v>
      </c>
      <c r="C272" t="str">
        <f>VLOOKUP(D272,'Tīmekļa vietnes'!A:B,2,0)</f>
        <v>Vidzemes plānošanas reģions</v>
      </c>
      <c r="D272" t="s">
        <v>426</v>
      </c>
      <c r="E272" t="s">
        <v>68</v>
      </c>
      <c r="F272" s="79">
        <v>42704</v>
      </c>
      <c r="G272" t="s">
        <v>870</v>
      </c>
      <c r="H272" s="82" t="s">
        <v>623</v>
      </c>
      <c r="I272" s="73">
        <v>100</v>
      </c>
      <c r="J272" s="74" t="s">
        <v>435</v>
      </c>
      <c r="K272" s="74">
        <v>2</v>
      </c>
      <c r="L272" s="74" t="s">
        <v>436</v>
      </c>
      <c r="M272" s="74">
        <v>0</v>
      </c>
      <c r="N272" s="74" t="s">
        <v>436</v>
      </c>
      <c r="O272" s="74">
        <v>0</v>
      </c>
      <c r="P272" s="74" t="s">
        <v>892</v>
      </c>
      <c r="Q272" s="74" t="s">
        <v>438</v>
      </c>
      <c r="R272" s="74" t="s">
        <v>436</v>
      </c>
      <c r="S272" s="74">
        <v>0</v>
      </c>
      <c r="T272" s="74" t="s">
        <v>436</v>
      </c>
      <c r="U272" s="74">
        <v>0</v>
      </c>
      <c r="V272" s="74" t="s">
        <v>436</v>
      </c>
      <c r="W272" s="74">
        <v>0</v>
      </c>
      <c r="X272" s="74" t="s">
        <v>897</v>
      </c>
      <c r="Y272" s="74" t="s">
        <v>438</v>
      </c>
      <c r="Z272" s="74" t="s">
        <v>897</v>
      </c>
      <c r="AA272" s="74" t="s">
        <v>438</v>
      </c>
      <c r="AB272" s="75" t="s">
        <v>983</v>
      </c>
      <c r="AC272" s="76"/>
      <c r="AD272" s="40" t="s">
        <v>913</v>
      </c>
      <c r="AE272" s="72">
        <v>12</v>
      </c>
      <c r="AF272" s="72">
        <f t="shared" si="13"/>
        <v>2</v>
      </c>
      <c r="AG272" s="91">
        <f t="shared" si="12"/>
        <v>16.670000000000002</v>
      </c>
      <c r="AH272" s="73">
        <v>41.666666666666671</v>
      </c>
      <c r="AI272" s="73">
        <v>25</v>
      </c>
      <c r="AJ272" s="29">
        <v>25</v>
      </c>
    </row>
    <row r="273" spans="1:36" x14ac:dyDescent="0.3">
      <c r="A273" s="142" t="s">
        <v>912</v>
      </c>
      <c r="B273" s="90">
        <v>45891</v>
      </c>
      <c r="C273" t="str">
        <f>VLOOKUP(D273,'Tīmekļa vietnes'!A:B,2,0)</f>
        <v>Vidzemes plānošanas reģions</v>
      </c>
      <c r="D273" t="s">
        <v>426</v>
      </c>
      <c r="E273" t="s">
        <v>68</v>
      </c>
      <c r="F273" s="79">
        <v>44386</v>
      </c>
      <c r="G273" t="s">
        <v>670</v>
      </c>
      <c r="H273" s="82" t="s">
        <v>5</v>
      </c>
      <c r="I273" s="102">
        <v>2.27</v>
      </c>
      <c r="J273" s="74" t="s">
        <v>435</v>
      </c>
      <c r="K273" s="74">
        <v>2</v>
      </c>
      <c r="L273" s="74" t="s">
        <v>436</v>
      </c>
      <c r="M273" s="74">
        <v>0</v>
      </c>
      <c r="N273" s="74" t="s">
        <v>436</v>
      </c>
      <c r="O273" s="74">
        <v>0</v>
      </c>
      <c r="P273" s="74" t="s">
        <v>892</v>
      </c>
      <c r="Q273" s="74" t="s">
        <v>438</v>
      </c>
      <c r="R273" s="74" t="s">
        <v>436</v>
      </c>
      <c r="S273" s="74">
        <v>0</v>
      </c>
      <c r="T273" s="74" t="s">
        <v>435</v>
      </c>
      <c r="U273" s="74">
        <v>2</v>
      </c>
      <c r="V273" s="74" t="s">
        <v>435</v>
      </c>
      <c r="W273" s="74">
        <v>2</v>
      </c>
      <c r="X273" s="74" t="s">
        <v>897</v>
      </c>
      <c r="Y273" s="74" t="s">
        <v>438</v>
      </c>
      <c r="Z273" s="74" t="s">
        <v>897</v>
      </c>
      <c r="AA273" s="74" t="s">
        <v>438</v>
      </c>
      <c r="AB273" s="76"/>
      <c r="AC273" s="76"/>
      <c r="AD273" s="101" t="s">
        <v>1009</v>
      </c>
      <c r="AE273" s="72">
        <v>12</v>
      </c>
      <c r="AF273" s="72">
        <f t="shared" si="13"/>
        <v>6</v>
      </c>
      <c r="AG273" s="91">
        <f t="shared" si="12"/>
        <v>50</v>
      </c>
      <c r="AH273" s="72"/>
      <c r="AI273" s="72"/>
    </row>
    <row r="274" spans="1:36" ht="28.8" x14ac:dyDescent="0.3">
      <c r="A274" s="142" t="s">
        <v>912</v>
      </c>
      <c r="B274" s="90">
        <v>45891</v>
      </c>
      <c r="C274" t="str">
        <f>VLOOKUP(D274,'Tīmekļa vietnes'!A:B,2,0)</f>
        <v>Vidzemes plānošanas reģions</v>
      </c>
      <c r="D274" t="s">
        <v>426</v>
      </c>
      <c r="E274" t="s">
        <v>68</v>
      </c>
      <c r="F274" s="79">
        <v>45288</v>
      </c>
      <c r="G274" t="s">
        <v>871</v>
      </c>
      <c r="H274" s="82" t="s">
        <v>624</v>
      </c>
      <c r="I274" s="73">
        <v>25.032689999999999</v>
      </c>
      <c r="J274" s="74" t="s">
        <v>435</v>
      </c>
      <c r="K274" s="74">
        <v>2</v>
      </c>
      <c r="L274" s="74" t="s">
        <v>434</v>
      </c>
      <c r="M274" s="74">
        <v>1</v>
      </c>
      <c r="N274" s="74" t="s">
        <v>436</v>
      </c>
      <c r="O274" s="74">
        <v>0</v>
      </c>
      <c r="P274" s="74" t="s">
        <v>892</v>
      </c>
      <c r="Q274" s="74" t="s">
        <v>438</v>
      </c>
      <c r="R274" s="74" t="s">
        <v>436</v>
      </c>
      <c r="S274" s="74">
        <v>0</v>
      </c>
      <c r="T274" s="74" t="s">
        <v>435</v>
      </c>
      <c r="U274" s="74">
        <v>2</v>
      </c>
      <c r="V274" s="74" t="s">
        <v>435</v>
      </c>
      <c r="W274" s="74">
        <v>2</v>
      </c>
      <c r="X274" s="74" t="s">
        <v>897</v>
      </c>
      <c r="Y274" s="74" t="s">
        <v>438</v>
      </c>
      <c r="Z274" s="74" t="s">
        <v>897</v>
      </c>
      <c r="AA274" s="74" t="s">
        <v>438</v>
      </c>
      <c r="AB274" s="76"/>
      <c r="AC274" s="76"/>
      <c r="AD274" s="101" t="s">
        <v>1010</v>
      </c>
      <c r="AE274" s="72">
        <v>12</v>
      </c>
      <c r="AF274" s="72">
        <f t="shared" si="13"/>
        <v>7</v>
      </c>
      <c r="AG274" s="91">
        <f t="shared" si="12"/>
        <v>58.33</v>
      </c>
      <c r="AH274" s="72"/>
      <c r="AI274" s="72"/>
    </row>
    <row r="275" spans="1:36" ht="28.8" x14ac:dyDescent="0.3">
      <c r="A275" s="81" t="s">
        <v>933</v>
      </c>
      <c r="B275" s="90">
        <v>45863</v>
      </c>
      <c r="C275" t="str">
        <f>VLOOKUP(D275,'Tīmekļa vietnes'!A:B,2,0)</f>
        <v>Vidzemes plānošanas reģions</v>
      </c>
      <c r="D275" t="s">
        <v>427</v>
      </c>
      <c r="E275" t="s">
        <v>428</v>
      </c>
      <c r="F275" s="79">
        <v>45090</v>
      </c>
      <c r="G275" t="s">
        <v>872</v>
      </c>
      <c r="H275" s="82" t="s">
        <v>625</v>
      </c>
      <c r="I275" s="73">
        <v>100</v>
      </c>
      <c r="J275" s="74" t="s">
        <v>435</v>
      </c>
      <c r="K275" s="74">
        <v>2</v>
      </c>
      <c r="L275" s="74" t="s">
        <v>435</v>
      </c>
      <c r="M275" s="74">
        <v>2</v>
      </c>
      <c r="N275" s="74" t="s">
        <v>435</v>
      </c>
      <c r="O275" s="74">
        <v>2</v>
      </c>
      <c r="P275" s="74" t="s">
        <v>892</v>
      </c>
      <c r="Q275" s="74" t="s">
        <v>438</v>
      </c>
      <c r="R275" s="74" t="s">
        <v>435</v>
      </c>
      <c r="S275" s="74">
        <v>2</v>
      </c>
      <c r="T275" s="74" t="s">
        <v>435</v>
      </c>
      <c r="U275" s="74">
        <v>2</v>
      </c>
      <c r="V275" s="74" t="s">
        <v>435</v>
      </c>
      <c r="W275" s="74">
        <v>2</v>
      </c>
      <c r="X275" s="74" t="s">
        <v>896</v>
      </c>
      <c r="Y275" s="74">
        <v>1</v>
      </c>
      <c r="Z275" s="74" t="s">
        <v>896</v>
      </c>
      <c r="AA275" s="74">
        <v>1</v>
      </c>
      <c r="AB275" s="75" t="s">
        <v>977</v>
      </c>
      <c r="AC275" s="76"/>
      <c r="AD275" s="40"/>
      <c r="AE275" s="72">
        <v>14</v>
      </c>
      <c r="AF275" s="72">
        <f t="shared" si="13"/>
        <v>14</v>
      </c>
      <c r="AG275" s="91">
        <f t="shared" si="12"/>
        <v>100</v>
      </c>
      <c r="AH275" s="73">
        <v>100</v>
      </c>
      <c r="AI275" s="73"/>
      <c r="AJ275" s="29"/>
    </row>
    <row r="276" spans="1:36" x14ac:dyDescent="0.3">
      <c r="A276" s="142" t="s">
        <v>933</v>
      </c>
      <c r="B276" s="90">
        <v>45863</v>
      </c>
      <c r="C276" t="str">
        <f>VLOOKUP(D276,'Tīmekļa vietnes'!A:B,2,0)</f>
        <v>Vidzemes plānošanas reģions</v>
      </c>
      <c r="D276" t="s">
        <v>427</v>
      </c>
      <c r="E276" t="s">
        <v>428</v>
      </c>
      <c r="F276" s="79">
        <v>44386</v>
      </c>
      <c r="G276" t="s">
        <v>670</v>
      </c>
      <c r="H276" s="82" t="s">
        <v>5</v>
      </c>
      <c r="I276" s="102">
        <v>52.880670000000002</v>
      </c>
      <c r="J276" s="74" t="s">
        <v>435</v>
      </c>
      <c r="K276" s="74">
        <v>2</v>
      </c>
      <c r="L276" s="74" t="s">
        <v>435</v>
      </c>
      <c r="M276" s="74">
        <v>2</v>
      </c>
      <c r="N276" s="74" t="s">
        <v>435</v>
      </c>
      <c r="O276" s="74">
        <v>2</v>
      </c>
      <c r="P276" s="74" t="s">
        <v>892</v>
      </c>
      <c r="Q276" s="74" t="s">
        <v>438</v>
      </c>
      <c r="R276" s="74" t="s">
        <v>435</v>
      </c>
      <c r="S276" s="74">
        <v>2</v>
      </c>
      <c r="T276" s="74" t="s">
        <v>435</v>
      </c>
      <c r="U276" s="74">
        <v>2</v>
      </c>
      <c r="V276" s="74" t="s">
        <v>435</v>
      </c>
      <c r="W276" s="74">
        <v>2</v>
      </c>
      <c r="X276" s="74" t="s">
        <v>896</v>
      </c>
      <c r="Y276" s="74">
        <v>1</v>
      </c>
      <c r="Z276" s="74" t="s">
        <v>896</v>
      </c>
      <c r="AA276" s="74">
        <v>1</v>
      </c>
      <c r="AB276" s="75" t="s">
        <v>977</v>
      </c>
      <c r="AC276" s="76"/>
      <c r="AD276" s="40"/>
      <c r="AE276" s="72">
        <v>14</v>
      </c>
      <c r="AF276" s="72">
        <f t="shared" si="13"/>
        <v>14</v>
      </c>
      <c r="AG276" s="91">
        <f t="shared" si="12"/>
        <v>100</v>
      </c>
      <c r="AH276" s="72"/>
      <c r="AI276" s="72"/>
    </row>
    <row r="277" spans="1:36" ht="28.8" x14ac:dyDescent="0.3">
      <c r="A277" s="142" t="s">
        <v>933</v>
      </c>
      <c r="B277" s="90">
        <v>45863</v>
      </c>
      <c r="C277" t="str">
        <f>VLOOKUP(D277,'Tīmekļa vietnes'!A:B,2,0)</f>
        <v>Vidzemes plānošanas reģions</v>
      </c>
      <c r="D277" t="s">
        <v>427</v>
      </c>
      <c r="E277" t="s">
        <v>428</v>
      </c>
      <c r="F277" s="79">
        <v>44378</v>
      </c>
      <c r="G277" t="s">
        <v>873</v>
      </c>
      <c r="H277" s="82" t="s">
        <v>626</v>
      </c>
      <c r="I277" s="73">
        <v>100</v>
      </c>
      <c r="J277" s="74" t="s">
        <v>435</v>
      </c>
      <c r="K277" s="74">
        <v>2</v>
      </c>
      <c r="L277" s="74" t="s">
        <v>435</v>
      </c>
      <c r="M277" s="74">
        <v>2</v>
      </c>
      <c r="N277" s="74" t="s">
        <v>435</v>
      </c>
      <c r="O277" s="74">
        <v>2</v>
      </c>
      <c r="P277" s="74" t="s">
        <v>892</v>
      </c>
      <c r="Q277" s="74" t="s">
        <v>438</v>
      </c>
      <c r="R277" s="74" t="s">
        <v>435</v>
      </c>
      <c r="S277" s="74">
        <v>2</v>
      </c>
      <c r="T277" s="74" t="s">
        <v>435</v>
      </c>
      <c r="U277" s="74">
        <v>2</v>
      </c>
      <c r="V277" s="74" t="s">
        <v>435</v>
      </c>
      <c r="W277" s="74">
        <v>2</v>
      </c>
      <c r="X277" s="74" t="s">
        <v>896</v>
      </c>
      <c r="Y277" s="74">
        <v>1</v>
      </c>
      <c r="Z277" s="74" t="s">
        <v>896</v>
      </c>
      <c r="AA277" s="74">
        <v>1</v>
      </c>
      <c r="AB277" s="75" t="s">
        <v>977</v>
      </c>
      <c r="AC277" s="76"/>
      <c r="AD277" s="97"/>
      <c r="AE277" s="72">
        <v>14</v>
      </c>
      <c r="AF277" s="72">
        <f>SUM(K277,M277,O277,Q277,S277,U277,W277,Y277,AA277)</f>
        <v>14</v>
      </c>
      <c r="AG277" s="91">
        <f t="shared" si="12"/>
        <v>100</v>
      </c>
      <c r="AH277" s="72"/>
      <c r="AI277" s="72"/>
    </row>
    <row r="278" spans="1:36" x14ac:dyDescent="0.3">
      <c r="A278" s="142" t="s">
        <v>933</v>
      </c>
      <c r="B278" s="90">
        <v>45863</v>
      </c>
      <c r="C278" t="str">
        <f>VLOOKUP(D278,'Tīmekļa vietnes'!A:B,2,0)</f>
        <v>Vidzemes plānošanas reģions</v>
      </c>
      <c r="D278" t="s">
        <v>427</v>
      </c>
      <c r="E278" t="s">
        <v>428</v>
      </c>
      <c r="F278" s="79">
        <v>45204</v>
      </c>
      <c r="G278" t="s">
        <v>874</v>
      </c>
      <c r="H278" s="82" t="s">
        <v>627</v>
      </c>
      <c r="I278" s="73">
        <v>100</v>
      </c>
      <c r="J278" s="74" t="s">
        <v>435</v>
      </c>
      <c r="K278" s="74">
        <v>2</v>
      </c>
      <c r="L278" s="74" t="s">
        <v>435</v>
      </c>
      <c r="M278" s="74">
        <v>2</v>
      </c>
      <c r="N278" s="74" t="s">
        <v>435</v>
      </c>
      <c r="O278" s="74">
        <v>2</v>
      </c>
      <c r="P278" s="74" t="s">
        <v>892</v>
      </c>
      <c r="Q278" s="74" t="s">
        <v>438</v>
      </c>
      <c r="R278" s="74" t="s">
        <v>435</v>
      </c>
      <c r="S278" s="74">
        <v>2</v>
      </c>
      <c r="T278" s="74" t="s">
        <v>435</v>
      </c>
      <c r="U278" s="74">
        <v>2</v>
      </c>
      <c r="V278" s="74" t="s">
        <v>435</v>
      </c>
      <c r="W278" s="74">
        <v>2</v>
      </c>
      <c r="X278" s="74" t="s">
        <v>896</v>
      </c>
      <c r="Y278" s="74">
        <v>1</v>
      </c>
      <c r="Z278" s="74" t="s">
        <v>896</v>
      </c>
      <c r="AA278" s="74">
        <v>1</v>
      </c>
      <c r="AB278" s="75" t="s">
        <v>977</v>
      </c>
      <c r="AC278" s="76"/>
      <c r="AD278" s="40"/>
      <c r="AE278" s="72">
        <v>14</v>
      </c>
      <c r="AF278" s="72">
        <f t="shared" si="13"/>
        <v>14</v>
      </c>
      <c r="AG278" s="91">
        <f t="shared" si="12"/>
        <v>100</v>
      </c>
      <c r="AH278" s="72"/>
      <c r="AI278" s="72"/>
    </row>
    <row r="279" spans="1:36" ht="28.8" x14ac:dyDescent="0.3">
      <c r="A279" s="142" t="s">
        <v>933</v>
      </c>
      <c r="B279" s="90">
        <v>45863</v>
      </c>
      <c r="C279" t="str">
        <f>VLOOKUP(D279,'Tīmekļa vietnes'!A:B,2,0)</f>
        <v>Vidzemes plānošanas reģions</v>
      </c>
      <c r="D279" t="s">
        <v>427</v>
      </c>
      <c r="E279" t="s">
        <v>428</v>
      </c>
      <c r="F279" s="79">
        <v>45288</v>
      </c>
      <c r="G279" t="s">
        <v>871</v>
      </c>
      <c r="H279" s="82" t="s">
        <v>624</v>
      </c>
      <c r="I279" s="73">
        <v>74.06756</v>
      </c>
      <c r="J279" s="74" t="s">
        <v>435</v>
      </c>
      <c r="K279" s="74">
        <v>2</v>
      </c>
      <c r="L279" s="74" t="s">
        <v>435</v>
      </c>
      <c r="M279" s="74">
        <v>2</v>
      </c>
      <c r="N279" s="74" t="s">
        <v>435</v>
      </c>
      <c r="O279" s="74">
        <v>2</v>
      </c>
      <c r="P279" s="74" t="s">
        <v>892</v>
      </c>
      <c r="Q279" s="74" t="s">
        <v>438</v>
      </c>
      <c r="R279" s="74" t="s">
        <v>435</v>
      </c>
      <c r="S279" s="74">
        <v>2</v>
      </c>
      <c r="T279" s="74" t="s">
        <v>435</v>
      </c>
      <c r="U279" s="74">
        <v>2</v>
      </c>
      <c r="V279" s="74" t="s">
        <v>435</v>
      </c>
      <c r="W279" s="74">
        <v>2</v>
      </c>
      <c r="X279" s="74" t="s">
        <v>896</v>
      </c>
      <c r="Y279" s="74">
        <v>1</v>
      </c>
      <c r="Z279" s="74" t="s">
        <v>896</v>
      </c>
      <c r="AA279" s="74">
        <v>1</v>
      </c>
      <c r="AB279" s="75" t="s">
        <v>977</v>
      </c>
      <c r="AC279" s="76"/>
      <c r="AD279" s="40"/>
      <c r="AE279" s="72">
        <v>14</v>
      </c>
      <c r="AF279" s="72">
        <f t="shared" si="13"/>
        <v>14</v>
      </c>
      <c r="AG279" s="91">
        <f t="shared" si="12"/>
        <v>100</v>
      </c>
      <c r="AH279" s="72"/>
      <c r="AI279" s="72"/>
    </row>
    <row r="280" spans="1:36" x14ac:dyDescent="0.3">
      <c r="A280" s="142" t="s">
        <v>933</v>
      </c>
      <c r="B280" s="90">
        <v>45863</v>
      </c>
      <c r="C280" t="str">
        <f>VLOOKUP(D280,'Tīmekļa vietnes'!A:B,2,0)</f>
        <v>Vidzemes plānošanas reģions</v>
      </c>
      <c r="D280" t="s">
        <v>427</v>
      </c>
      <c r="E280" t="s">
        <v>428</v>
      </c>
      <c r="F280" s="79">
        <v>45315</v>
      </c>
      <c r="G280" t="s">
        <v>875</v>
      </c>
      <c r="H280" s="82" t="s">
        <v>628</v>
      </c>
      <c r="I280" s="73">
        <v>100</v>
      </c>
      <c r="J280" s="74" t="s">
        <v>435</v>
      </c>
      <c r="K280" s="74">
        <v>2</v>
      </c>
      <c r="L280" s="74" t="s">
        <v>435</v>
      </c>
      <c r="M280" s="74">
        <v>2</v>
      </c>
      <c r="N280" s="74" t="s">
        <v>435</v>
      </c>
      <c r="O280" s="74">
        <v>2</v>
      </c>
      <c r="P280" s="74" t="s">
        <v>892</v>
      </c>
      <c r="Q280" s="74" t="s">
        <v>438</v>
      </c>
      <c r="R280" s="74" t="s">
        <v>435</v>
      </c>
      <c r="S280" s="74">
        <v>2</v>
      </c>
      <c r="T280" s="74" t="s">
        <v>435</v>
      </c>
      <c r="U280" s="74">
        <v>2</v>
      </c>
      <c r="V280" s="74" t="s">
        <v>435</v>
      </c>
      <c r="W280" s="74">
        <v>2</v>
      </c>
      <c r="X280" s="74" t="s">
        <v>896</v>
      </c>
      <c r="Y280" s="74">
        <v>1</v>
      </c>
      <c r="Z280" s="74" t="s">
        <v>896</v>
      </c>
      <c r="AA280" s="74">
        <v>1</v>
      </c>
      <c r="AB280" s="75" t="s">
        <v>977</v>
      </c>
      <c r="AC280" s="76"/>
      <c r="AD280" s="40"/>
      <c r="AE280" s="72">
        <v>14</v>
      </c>
      <c r="AF280" s="72">
        <f t="shared" si="13"/>
        <v>14</v>
      </c>
      <c r="AG280" s="91">
        <f t="shared" si="12"/>
        <v>100</v>
      </c>
      <c r="AH280" s="72"/>
      <c r="AI280" s="72"/>
    </row>
    <row r="281" spans="1:36" x14ac:dyDescent="0.3">
      <c r="A281" s="142" t="s">
        <v>933</v>
      </c>
      <c r="B281" s="90">
        <v>45863</v>
      </c>
      <c r="C281" t="str">
        <f>VLOOKUP(D281,'Tīmekļa vietnes'!A:B,2,0)</f>
        <v>Vidzemes plānošanas reģions</v>
      </c>
      <c r="D281" t="s">
        <v>427</v>
      </c>
      <c r="E281" t="s">
        <v>428</v>
      </c>
      <c r="F281" s="79">
        <v>45317</v>
      </c>
      <c r="G281" t="s">
        <v>876</v>
      </c>
      <c r="H281" s="82" t="s">
        <v>629</v>
      </c>
      <c r="I281" s="73">
        <v>93.465230000000005</v>
      </c>
      <c r="J281" s="74" t="s">
        <v>435</v>
      </c>
      <c r="K281" s="74">
        <v>2</v>
      </c>
      <c r="L281" s="74" t="s">
        <v>435</v>
      </c>
      <c r="M281" s="74">
        <v>2</v>
      </c>
      <c r="N281" s="74" t="s">
        <v>435</v>
      </c>
      <c r="O281" s="74">
        <v>2</v>
      </c>
      <c r="P281" s="74" t="s">
        <v>892</v>
      </c>
      <c r="Q281" s="74" t="s">
        <v>438</v>
      </c>
      <c r="R281" s="74" t="s">
        <v>435</v>
      </c>
      <c r="S281" s="74">
        <v>2</v>
      </c>
      <c r="T281" s="74" t="s">
        <v>435</v>
      </c>
      <c r="U281" s="74">
        <v>2</v>
      </c>
      <c r="V281" s="74" t="s">
        <v>435</v>
      </c>
      <c r="W281" s="74">
        <v>2</v>
      </c>
      <c r="X281" s="74" t="s">
        <v>896</v>
      </c>
      <c r="Y281" s="74">
        <v>1</v>
      </c>
      <c r="Z281" s="74" t="s">
        <v>896</v>
      </c>
      <c r="AA281" s="74">
        <v>1</v>
      </c>
      <c r="AB281" s="75" t="s">
        <v>977</v>
      </c>
      <c r="AC281" s="76"/>
      <c r="AD281" s="40"/>
      <c r="AE281" s="72">
        <v>14</v>
      </c>
      <c r="AF281" s="72">
        <f t="shared" si="13"/>
        <v>14</v>
      </c>
      <c r="AG281" s="91">
        <f t="shared" si="12"/>
        <v>100</v>
      </c>
      <c r="AH281" s="72"/>
      <c r="AI281" s="72"/>
    </row>
    <row r="282" spans="1:36" x14ac:dyDescent="0.3">
      <c r="A282" s="142" t="s">
        <v>933</v>
      </c>
      <c r="B282" s="90">
        <v>45863</v>
      </c>
      <c r="C282" t="str">
        <f>VLOOKUP(D282,'Tīmekļa vietnes'!A:B,2,0)</f>
        <v>Vidzemes plānošanas reģions</v>
      </c>
      <c r="D282" t="s">
        <v>427</v>
      </c>
      <c r="E282" t="s">
        <v>428</v>
      </c>
      <c r="F282" s="79">
        <v>45394</v>
      </c>
      <c r="G282" t="s">
        <v>877</v>
      </c>
      <c r="H282" s="82" t="s">
        <v>630</v>
      </c>
      <c r="I282" s="73">
        <v>100</v>
      </c>
      <c r="J282" s="74" t="s">
        <v>435</v>
      </c>
      <c r="K282" s="74">
        <v>2</v>
      </c>
      <c r="L282" s="74" t="s">
        <v>435</v>
      </c>
      <c r="M282" s="74">
        <v>2</v>
      </c>
      <c r="N282" s="74" t="s">
        <v>435</v>
      </c>
      <c r="O282" s="74">
        <v>2</v>
      </c>
      <c r="P282" s="74" t="s">
        <v>892</v>
      </c>
      <c r="Q282" s="74" t="s">
        <v>438</v>
      </c>
      <c r="R282" s="74" t="s">
        <v>435</v>
      </c>
      <c r="S282" s="74">
        <v>2</v>
      </c>
      <c r="T282" s="74" t="s">
        <v>435</v>
      </c>
      <c r="U282" s="74">
        <v>2</v>
      </c>
      <c r="V282" s="74" t="s">
        <v>435</v>
      </c>
      <c r="W282" s="74">
        <v>2</v>
      </c>
      <c r="X282" s="74" t="s">
        <v>896</v>
      </c>
      <c r="Y282" s="74">
        <v>1</v>
      </c>
      <c r="Z282" s="74" t="s">
        <v>896</v>
      </c>
      <c r="AA282" s="74">
        <v>1</v>
      </c>
      <c r="AB282" s="75" t="s">
        <v>977</v>
      </c>
      <c r="AC282" s="76"/>
      <c r="AD282" s="40"/>
      <c r="AE282" s="72">
        <v>14</v>
      </c>
      <c r="AF282" s="72">
        <f t="shared" si="13"/>
        <v>14</v>
      </c>
      <c r="AG282" s="91">
        <f t="shared" si="12"/>
        <v>100</v>
      </c>
      <c r="AH282" s="72"/>
      <c r="AI282" s="72"/>
    </row>
    <row r="283" spans="1:36" ht="28.8" x14ac:dyDescent="0.3">
      <c r="A283" s="142" t="s">
        <v>933</v>
      </c>
      <c r="B283" s="90">
        <v>45863</v>
      </c>
      <c r="C283" t="str">
        <f>VLOOKUP(D283,'Tīmekļa vietnes'!A:B,2,0)</f>
        <v>Vidzemes plānošanas reģions</v>
      </c>
      <c r="D283" t="s">
        <v>427</v>
      </c>
      <c r="E283" t="s">
        <v>428</v>
      </c>
      <c r="F283" s="79">
        <v>45404</v>
      </c>
      <c r="G283" t="s">
        <v>878</v>
      </c>
      <c r="H283" s="82" t="s">
        <v>631</v>
      </c>
      <c r="I283" s="73">
        <v>100</v>
      </c>
      <c r="J283" s="74" t="s">
        <v>435</v>
      </c>
      <c r="K283" s="74">
        <v>2</v>
      </c>
      <c r="L283" s="74" t="s">
        <v>435</v>
      </c>
      <c r="M283" s="74">
        <v>2</v>
      </c>
      <c r="N283" s="74" t="s">
        <v>435</v>
      </c>
      <c r="O283" s="74">
        <v>2</v>
      </c>
      <c r="P283" s="74" t="s">
        <v>892</v>
      </c>
      <c r="Q283" s="74" t="s">
        <v>438</v>
      </c>
      <c r="R283" s="74" t="s">
        <v>435</v>
      </c>
      <c r="S283" s="74">
        <v>2</v>
      </c>
      <c r="T283" s="74" t="s">
        <v>435</v>
      </c>
      <c r="U283" s="74">
        <v>2</v>
      </c>
      <c r="V283" s="74" t="s">
        <v>435</v>
      </c>
      <c r="W283" s="74">
        <v>2</v>
      </c>
      <c r="X283" s="74" t="s">
        <v>896</v>
      </c>
      <c r="Y283" s="74">
        <v>1</v>
      </c>
      <c r="Z283" s="74" t="s">
        <v>896</v>
      </c>
      <c r="AA283" s="74">
        <v>1</v>
      </c>
      <c r="AB283" s="75" t="s">
        <v>977</v>
      </c>
      <c r="AC283" s="76"/>
      <c r="AD283" s="98"/>
      <c r="AE283" s="72">
        <v>14</v>
      </c>
      <c r="AF283" s="72">
        <f t="shared" si="13"/>
        <v>14</v>
      </c>
      <c r="AG283" s="91">
        <f t="shared" si="12"/>
        <v>100</v>
      </c>
      <c r="AH283" s="72"/>
      <c r="AI283" s="72"/>
    </row>
    <row r="284" spans="1:36" x14ac:dyDescent="0.3">
      <c r="A284" s="81" t="s">
        <v>905</v>
      </c>
      <c r="B284" s="90">
        <v>45897</v>
      </c>
      <c r="C284" t="str">
        <f>VLOOKUP(D284,'Tīmekļa vietnes'!A:B,2,0)</f>
        <v>Vidzemes plānošanas reģions</v>
      </c>
      <c r="D284" t="s">
        <v>429</v>
      </c>
      <c r="E284" t="s">
        <v>69</v>
      </c>
      <c r="F284" s="79">
        <v>44431</v>
      </c>
      <c r="G284" t="s">
        <v>656</v>
      </c>
      <c r="H284" s="82" t="s">
        <v>2</v>
      </c>
      <c r="I284" s="73">
        <v>0.88522999999999996</v>
      </c>
      <c r="J284" s="74" t="s">
        <v>436</v>
      </c>
      <c r="K284" s="74">
        <v>0</v>
      </c>
      <c r="L284" s="74" t="s">
        <v>436</v>
      </c>
      <c r="M284" s="74">
        <v>0</v>
      </c>
      <c r="N284" s="74" t="s">
        <v>436</v>
      </c>
      <c r="O284" s="74">
        <v>0</v>
      </c>
      <c r="P284" s="74" t="s">
        <v>436</v>
      </c>
      <c r="Q284" s="74">
        <v>0</v>
      </c>
      <c r="R284" s="74" t="s">
        <v>436</v>
      </c>
      <c r="S284" s="74">
        <v>0</v>
      </c>
      <c r="T284" s="74" t="s">
        <v>436</v>
      </c>
      <c r="U284" s="74">
        <v>0</v>
      </c>
      <c r="V284" s="74" t="s">
        <v>436</v>
      </c>
      <c r="W284" s="74">
        <v>0</v>
      </c>
      <c r="X284" s="74" t="s">
        <v>897</v>
      </c>
      <c r="Y284" s="74" t="s">
        <v>438</v>
      </c>
      <c r="Z284" s="74" t="s">
        <v>897</v>
      </c>
      <c r="AA284" s="74" t="s">
        <v>438</v>
      </c>
      <c r="AB284" s="75" t="s">
        <v>983</v>
      </c>
      <c r="AC284" s="76"/>
      <c r="AD284" s="40" t="s">
        <v>906</v>
      </c>
      <c r="AE284" s="72">
        <v>12</v>
      </c>
      <c r="AF284" s="72">
        <f t="shared" si="13"/>
        <v>0</v>
      </c>
      <c r="AG284" s="91">
        <f t="shared" si="12"/>
        <v>0</v>
      </c>
      <c r="AH284" s="73">
        <v>5.5555555555555554</v>
      </c>
      <c r="AI284" s="73">
        <v>13.888888888888889</v>
      </c>
      <c r="AJ284" s="29">
        <v>16.666666666666664</v>
      </c>
    </row>
    <row r="285" spans="1:36" x14ac:dyDescent="0.3">
      <c r="A285" s="142" t="s">
        <v>905</v>
      </c>
      <c r="B285" s="90">
        <v>45897</v>
      </c>
      <c r="C285" t="str">
        <f>VLOOKUP(D285,'Tīmekļa vietnes'!A:B,2,0)</f>
        <v>Vidzemes plānošanas reģions</v>
      </c>
      <c r="D285" t="s">
        <v>429</v>
      </c>
      <c r="E285" t="s">
        <v>69</v>
      </c>
      <c r="F285" s="79">
        <v>44929</v>
      </c>
      <c r="G285" t="s">
        <v>879</v>
      </c>
      <c r="H285" s="82" t="s">
        <v>632</v>
      </c>
      <c r="I285" s="73">
        <v>100</v>
      </c>
      <c r="J285" s="74" t="s">
        <v>434</v>
      </c>
      <c r="K285" s="74">
        <v>1</v>
      </c>
      <c r="L285" s="74" t="s">
        <v>436</v>
      </c>
      <c r="M285" s="74">
        <v>0</v>
      </c>
      <c r="N285" s="74" t="s">
        <v>436</v>
      </c>
      <c r="O285" s="74">
        <v>0</v>
      </c>
      <c r="P285" s="74" t="s">
        <v>436</v>
      </c>
      <c r="Q285" s="74">
        <v>0</v>
      </c>
      <c r="R285" s="74" t="s">
        <v>436</v>
      </c>
      <c r="S285" s="74">
        <v>0</v>
      </c>
      <c r="T285" s="74" t="s">
        <v>436</v>
      </c>
      <c r="U285" s="74">
        <v>0</v>
      </c>
      <c r="V285" s="74" t="s">
        <v>436</v>
      </c>
      <c r="W285" s="74">
        <v>0</v>
      </c>
      <c r="X285" s="74" t="s">
        <v>897</v>
      </c>
      <c r="Y285" s="74" t="s">
        <v>438</v>
      </c>
      <c r="Z285" s="74" t="s">
        <v>897</v>
      </c>
      <c r="AA285" s="74" t="s">
        <v>438</v>
      </c>
      <c r="AB285" s="76"/>
      <c r="AC285" s="76"/>
      <c r="AD285" s="40"/>
      <c r="AE285" s="72">
        <v>12</v>
      </c>
      <c r="AF285" s="72">
        <f t="shared" si="13"/>
        <v>1</v>
      </c>
      <c r="AG285" s="91">
        <f t="shared" si="12"/>
        <v>8.33</v>
      </c>
      <c r="AH285" s="72"/>
      <c r="AI285" s="72"/>
    </row>
    <row r="286" spans="1:36" x14ac:dyDescent="0.3">
      <c r="A286" s="142" t="s">
        <v>905</v>
      </c>
      <c r="B286" s="90">
        <v>45897</v>
      </c>
      <c r="C286" t="str">
        <f>VLOOKUP(D286,'Tīmekļa vietnes'!A:B,2,0)</f>
        <v>Vidzemes plānošanas reģions</v>
      </c>
      <c r="D286" t="s">
        <v>429</v>
      </c>
      <c r="E286" t="s">
        <v>69</v>
      </c>
      <c r="F286" s="79">
        <v>45287</v>
      </c>
      <c r="G286" t="s">
        <v>880</v>
      </c>
      <c r="H286" s="82" t="s">
        <v>33</v>
      </c>
      <c r="I286" s="73">
        <v>100</v>
      </c>
      <c r="J286" s="74" t="s">
        <v>434</v>
      </c>
      <c r="K286" s="74">
        <v>1</v>
      </c>
      <c r="L286" s="74" t="s">
        <v>436</v>
      </c>
      <c r="M286" s="74">
        <v>0</v>
      </c>
      <c r="N286" s="74" t="s">
        <v>436</v>
      </c>
      <c r="O286" s="74">
        <v>0</v>
      </c>
      <c r="P286" s="74" t="s">
        <v>436</v>
      </c>
      <c r="Q286" s="74">
        <v>0</v>
      </c>
      <c r="R286" s="74" t="s">
        <v>436</v>
      </c>
      <c r="S286" s="74">
        <v>0</v>
      </c>
      <c r="T286" s="74" t="s">
        <v>436</v>
      </c>
      <c r="U286" s="74">
        <v>0</v>
      </c>
      <c r="V286" s="74" t="s">
        <v>436</v>
      </c>
      <c r="W286" s="74">
        <v>0</v>
      </c>
      <c r="X286" s="74" t="s">
        <v>897</v>
      </c>
      <c r="Y286" s="74" t="s">
        <v>438</v>
      </c>
      <c r="Z286" s="74" t="s">
        <v>897</v>
      </c>
      <c r="AA286" s="74" t="s">
        <v>438</v>
      </c>
      <c r="AB286" s="76"/>
      <c r="AC286" s="76"/>
      <c r="AD286" s="40"/>
      <c r="AE286" s="72">
        <v>12</v>
      </c>
      <c r="AF286" s="72">
        <f t="shared" si="13"/>
        <v>1</v>
      </c>
      <c r="AG286" s="91">
        <f t="shared" si="12"/>
        <v>8.33</v>
      </c>
      <c r="AH286" s="72"/>
      <c r="AI286" s="72"/>
    </row>
    <row r="287" spans="1:36" x14ac:dyDescent="0.3">
      <c r="A287" s="81" t="s">
        <v>320</v>
      </c>
      <c r="B287" s="90">
        <v>45863</v>
      </c>
      <c r="C287" t="str">
        <f>VLOOKUP(D287,'Tīmekļa vietnes'!A:B,2,0)</f>
        <v>Kurzemes plānošanas reģions</v>
      </c>
      <c r="D287" t="s">
        <v>430</v>
      </c>
      <c r="E287" t="s">
        <v>431</v>
      </c>
      <c r="F287" s="79">
        <v>45022</v>
      </c>
      <c r="G287" s="80">
        <v>41203017566</v>
      </c>
      <c r="H287" s="82" t="s">
        <v>633</v>
      </c>
      <c r="I287" s="73">
        <v>100</v>
      </c>
      <c r="J287" s="74" t="s">
        <v>435</v>
      </c>
      <c r="K287" s="74">
        <v>2</v>
      </c>
      <c r="L287" s="74" t="s">
        <v>435</v>
      </c>
      <c r="M287" s="74">
        <v>2</v>
      </c>
      <c r="N287" s="74" t="s">
        <v>435</v>
      </c>
      <c r="O287" s="74">
        <v>2</v>
      </c>
      <c r="P287" s="74" t="s">
        <v>892</v>
      </c>
      <c r="Q287" s="74" t="s">
        <v>438</v>
      </c>
      <c r="R287" s="74" t="s">
        <v>435</v>
      </c>
      <c r="S287" s="74">
        <v>2</v>
      </c>
      <c r="T287" s="74" t="s">
        <v>435</v>
      </c>
      <c r="U287" s="74">
        <v>2</v>
      </c>
      <c r="V287" s="74" t="s">
        <v>435</v>
      </c>
      <c r="W287" s="74">
        <v>2</v>
      </c>
      <c r="X287" s="74" t="s">
        <v>897</v>
      </c>
      <c r="Y287" s="74" t="s">
        <v>438</v>
      </c>
      <c r="Z287" s="74" t="s">
        <v>897</v>
      </c>
      <c r="AA287" s="74" t="s">
        <v>438</v>
      </c>
      <c r="AB287" s="75" t="s">
        <v>983</v>
      </c>
      <c r="AC287" s="76"/>
      <c r="AD287" s="40"/>
      <c r="AE287" s="72">
        <v>12</v>
      </c>
      <c r="AF287" s="72">
        <f t="shared" si="13"/>
        <v>12</v>
      </c>
      <c r="AG287" s="91">
        <f t="shared" si="12"/>
        <v>100</v>
      </c>
      <c r="AH287" s="73">
        <v>100</v>
      </c>
      <c r="AI287" s="73"/>
      <c r="AJ287" s="29"/>
    </row>
    <row r="288" spans="1:36" x14ac:dyDescent="0.3">
      <c r="A288" s="81" t="s">
        <v>907</v>
      </c>
      <c r="B288" s="90">
        <v>45890</v>
      </c>
      <c r="C288" t="str">
        <f>VLOOKUP(D288,'Tīmekļa vietnes'!A:B,2,0)</f>
        <v>Kurzemes plānošanas reģions</v>
      </c>
      <c r="D288" t="s">
        <v>432</v>
      </c>
      <c r="E288" t="s">
        <v>433</v>
      </c>
      <c r="F288" s="79">
        <v>41922</v>
      </c>
      <c r="G288" t="s">
        <v>881</v>
      </c>
      <c r="H288" s="82" t="s">
        <v>634</v>
      </c>
      <c r="I288" s="73">
        <v>100</v>
      </c>
      <c r="J288" s="74" t="s">
        <v>434</v>
      </c>
      <c r="K288" s="74">
        <v>1</v>
      </c>
      <c r="L288" s="74" t="s">
        <v>434</v>
      </c>
      <c r="M288" s="74">
        <v>1</v>
      </c>
      <c r="N288" s="74" t="s">
        <v>436</v>
      </c>
      <c r="O288" s="74">
        <v>0</v>
      </c>
      <c r="P288" s="74" t="s">
        <v>892</v>
      </c>
      <c r="Q288" s="74" t="s">
        <v>438</v>
      </c>
      <c r="R288" s="74" t="s">
        <v>436</v>
      </c>
      <c r="S288" s="74">
        <v>0</v>
      </c>
      <c r="T288" s="74" t="s">
        <v>435</v>
      </c>
      <c r="U288" s="74">
        <v>2</v>
      </c>
      <c r="V288" s="74" t="s">
        <v>435</v>
      </c>
      <c r="W288" s="74">
        <v>2</v>
      </c>
      <c r="X288" s="74" t="s">
        <v>897</v>
      </c>
      <c r="Y288" s="74" t="s">
        <v>438</v>
      </c>
      <c r="Z288" s="74" t="s">
        <v>897</v>
      </c>
      <c r="AA288" s="74" t="s">
        <v>438</v>
      </c>
      <c r="AB288" s="76"/>
      <c r="AC288" s="76"/>
      <c r="AD288" s="98"/>
      <c r="AE288" s="72">
        <v>12</v>
      </c>
      <c r="AF288" s="72">
        <f t="shared" si="13"/>
        <v>6</v>
      </c>
      <c r="AG288" s="91">
        <f t="shared" si="12"/>
        <v>50</v>
      </c>
      <c r="AH288" s="73">
        <v>74.149659863945587</v>
      </c>
      <c r="AI288" s="72"/>
    </row>
    <row r="289" spans="1:35" x14ac:dyDescent="0.3">
      <c r="A289" s="142" t="s">
        <v>907</v>
      </c>
      <c r="B289" s="90">
        <v>45890</v>
      </c>
      <c r="C289" t="str">
        <f>VLOOKUP(D289,'Tīmekļa vietnes'!A:B,2,0)</f>
        <v>Kurzemes plānošanas reģions</v>
      </c>
      <c r="D289" t="s">
        <v>432</v>
      </c>
      <c r="E289" t="s">
        <v>433</v>
      </c>
      <c r="F289" s="79">
        <v>41981</v>
      </c>
      <c r="G289" t="s">
        <v>882</v>
      </c>
      <c r="H289" s="82" t="s">
        <v>635</v>
      </c>
      <c r="I289" s="73">
        <v>100</v>
      </c>
      <c r="J289" s="74" t="s">
        <v>435</v>
      </c>
      <c r="K289" s="74">
        <v>2</v>
      </c>
      <c r="L289" s="74" t="s">
        <v>435</v>
      </c>
      <c r="M289" s="74">
        <v>2</v>
      </c>
      <c r="N289" s="74" t="s">
        <v>435</v>
      </c>
      <c r="O289" s="74">
        <v>2</v>
      </c>
      <c r="P289" s="74" t="s">
        <v>435</v>
      </c>
      <c r="Q289" s="74">
        <v>2</v>
      </c>
      <c r="R289" s="74" t="s">
        <v>436</v>
      </c>
      <c r="S289" s="74">
        <v>0</v>
      </c>
      <c r="T289" s="74" t="s">
        <v>435</v>
      </c>
      <c r="U289" s="74">
        <v>2</v>
      </c>
      <c r="V289" s="74" t="s">
        <v>435</v>
      </c>
      <c r="W289" s="74">
        <v>2</v>
      </c>
      <c r="X289" s="74" t="s">
        <v>897</v>
      </c>
      <c r="Y289" s="74" t="s">
        <v>438</v>
      </c>
      <c r="Z289" s="74" t="s">
        <v>896</v>
      </c>
      <c r="AA289" s="74">
        <v>1</v>
      </c>
      <c r="AB289" s="76"/>
      <c r="AC289" s="76"/>
      <c r="AD289" s="40"/>
      <c r="AE289" s="72">
        <v>15</v>
      </c>
      <c r="AF289" s="72">
        <f t="shared" si="13"/>
        <v>13</v>
      </c>
      <c r="AG289" s="91">
        <f t="shared" si="12"/>
        <v>86.67</v>
      </c>
      <c r="AH289" s="72"/>
      <c r="AI289" s="72"/>
    </row>
    <row r="290" spans="1:35" ht="28.8" x14ac:dyDescent="0.3">
      <c r="A290" s="142" t="s">
        <v>907</v>
      </c>
      <c r="B290" s="90">
        <v>45890</v>
      </c>
      <c r="C290" t="str">
        <f>VLOOKUP(D290,'Tīmekļa vietnes'!A:B,2,0)</f>
        <v>Kurzemes plānošanas reģions</v>
      </c>
      <c r="D290" t="s">
        <v>432</v>
      </c>
      <c r="E290" t="s">
        <v>433</v>
      </c>
      <c r="F290" s="79">
        <v>41992</v>
      </c>
      <c r="G290" t="s">
        <v>883</v>
      </c>
      <c r="H290" s="82" t="s">
        <v>636</v>
      </c>
      <c r="I290" s="73">
        <v>100</v>
      </c>
      <c r="J290" s="74" t="s">
        <v>435</v>
      </c>
      <c r="K290" s="74">
        <v>2</v>
      </c>
      <c r="L290" s="74" t="s">
        <v>435</v>
      </c>
      <c r="M290" s="74">
        <v>2</v>
      </c>
      <c r="N290" s="74" t="s">
        <v>435</v>
      </c>
      <c r="O290" s="74">
        <v>2</v>
      </c>
      <c r="P290" s="74" t="s">
        <v>892</v>
      </c>
      <c r="Q290" s="74" t="s">
        <v>438</v>
      </c>
      <c r="R290" s="74" t="s">
        <v>436</v>
      </c>
      <c r="S290" s="74">
        <v>0</v>
      </c>
      <c r="T290" s="74" t="s">
        <v>435</v>
      </c>
      <c r="U290" s="74">
        <v>2</v>
      </c>
      <c r="V290" s="74" t="s">
        <v>435</v>
      </c>
      <c r="W290" s="74">
        <v>2</v>
      </c>
      <c r="X290" s="74" t="s">
        <v>897</v>
      </c>
      <c r="Y290" s="74" t="s">
        <v>438</v>
      </c>
      <c r="Z290" s="74" t="s">
        <v>897</v>
      </c>
      <c r="AA290" s="74" t="s">
        <v>438</v>
      </c>
      <c r="AB290" s="76"/>
      <c r="AC290" s="76"/>
      <c r="AD290" s="40" t="s">
        <v>909</v>
      </c>
      <c r="AE290" s="72">
        <v>12</v>
      </c>
      <c r="AF290" s="72">
        <f t="shared" si="13"/>
        <v>10</v>
      </c>
      <c r="AG290" s="91">
        <f t="shared" si="12"/>
        <v>83.33</v>
      </c>
      <c r="AH290" s="72"/>
      <c r="AI290" s="72"/>
    </row>
    <row r="291" spans="1:35" x14ac:dyDescent="0.3">
      <c r="A291" s="142" t="s">
        <v>907</v>
      </c>
      <c r="B291" s="90">
        <v>45890</v>
      </c>
      <c r="C291" t="str">
        <f>VLOOKUP(D291,'Tīmekļa vietnes'!A:B,2,0)</f>
        <v>Kurzemes plānošanas reģions</v>
      </c>
      <c r="D291" t="s">
        <v>432</v>
      </c>
      <c r="E291" t="s">
        <v>433</v>
      </c>
      <c r="F291" s="79">
        <v>43943</v>
      </c>
      <c r="G291" t="s">
        <v>884</v>
      </c>
      <c r="H291" s="82" t="s">
        <v>637</v>
      </c>
      <c r="I291" s="73">
        <v>50.00177</v>
      </c>
      <c r="J291" s="74" t="s">
        <v>435</v>
      </c>
      <c r="K291" s="74">
        <v>2</v>
      </c>
      <c r="L291" s="74" t="s">
        <v>435</v>
      </c>
      <c r="M291" s="74">
        <v>2</v>
      </c>
      <c r="N291" s="74" t="s">
        <v>435</v>
      </c>
      <c r="O291" s="74">
        <v>2</v>
      </c>
      <c r="P291" s="74" t="s">
        <v>892</v>
      </c>
      <c r="Q291" s="74" t="s">
        <v>438</v>
      </c>
      <c r="R291" s="74" t="s">
        <v>436</v>
      </c>
      <c r="S291" s="74">
        <v>0</v>
      </c>
      <c r="T291" s="74" t="s">
        <v>435</v>
      </c>
      <c r="U291" s="74">
        <v>2</v>
      </c>
      <c r="V291" s="74" t="s">
        <v>435</v>
      </c>
      <c r="W291" s="74">
        <v>2</v>
      </c>
      <c r="X291" s="74" t="s">
        <v>897</v>
      </c>
      <c r="Y291" s="74" t="s">
        <v>438</v>
      </c>
      <c r="Z291" s="74" t="s">
        <v>897</v>
      </c>
      <c r="AA291" s="74" t="s">
        <v>438</v>
      </c>
      <c r="AB291" s="76"/>
      <c r="AC291" s="76"/>
      <c r="AD291" s="40" t="s">
        <v>910</v>
      </c>
      <c r="AE291" s="72">
        <v>12</v>
      </c>
      <c r="AF291" s="72">
        <f t="shared" si="13"/>
        <v>10</v>
      </c>
      <c r="AG291" s="91">
        <f t="shared" si="12"/>
        <v>83.33</v>
      </c>
      <c r="AH291" s="72"/>
      <c r="AI291" s="72"/>
    </row>
    <row r="292" spans="1:35" x14ac:dyDescent="0.3">
      <c r="A292" s="142" t="s">
        <v>907</v>
      </c>
      <c r="B292" s="90">
        <v>45890</v>
      </c>
      <c r="C292" t="str">
        <f>VLOOKUP(D292,'Tīmekļa vietnes'!A:B,2,0)</f>
        <v>Kurzemes plānošanas reģions</v>
      </c>
      <c r="D292" t="s">
        <v>432</v>
      </c>
      <c r="E292" t="s">
        <v>433</v>
      </c>
      <c r="F292" s="79">
        <v>44393</v>
      </c>
      <c r="G292" t="s">
        <v>885</v>
      </c>
      <c r="H292" s="82" t="s">
        <v>638</v>
      </c>
      <c r="I292" s="73">
        <v>100</v>
      </c>
      <c r="J292" s="74" t="s">
        <v>435</v>
      </c>
      <c r="K292" s="74">
        <v>2</v>
      </c>
      <c r="L292" s="74" t="s">
        <v>435</v>
      </c>
      <c r="M292" s="74">
        <v>2</v>
      </c>
      <c r="N292" s="74" t="s">
        <v>435</v>
      </c>
      <c r="O292" s="74">
        <v>2</v>
      </c>
      <c r="P292" s="74" t="s">
        <v>892</v>
      </c>
      <c r="Q292" s="74" t="s">
        <v>438</v>
      </c>
      <c r="R292" s="74" t="s">
        <v>436</v>
      </c>
      <c r="S292" s="74">
        <v>0</v>
      </c>
      <c r="T292" s="74" t="s">
        <v>435</v>
      </c>
      <c r="U292" s="74">
        <v>2</v>
      </c>
      <c r="V292" s="74" t="s">
        <v>435</v>
      </c>
      <c r="W292" s="74">
        <v>2</v>
      </c>
      <c r="X292" s="74" t="s">
        <v>897</v>
      </c>
      <c r="Y292" s="74" t="s">
        <v>438</v>
      </c>
      <c r="Z292" s="74" t="s">
        <v>897</v>
      </c>
      <c r="AA292" s="74" t="s">
        <v>438</v>
      </c>
      <c r="AB292" s="76"/>
      <c r="AC292" s="76"/>
      <c r="AD292" s="40"/>
      <c r="AE292" s="72">
        <v>12</v>
      </c>
      <c r="AF292" s="72">
        <f t="shared" si="13"/>
        <v>10</v>
      </c>
      <c r="AG292" s="91">
        <f t="shared" si="12"/>
        <v>83.33</v>
      </c>
      <c r="AH292" s="72"/>
      <c r="AI292" s="72"/>
    </row>
    <row r="293" spans="1:35" ht="28.8" x14ac:dyDescent="0.3">
      <c r="A293" s="142" t="s">
        <v>907</v>
      </c>
      <c r="B293" s="90">
        <v>45890</v>
      </c>
      <c r="C293" t="str">
        <f>VLOOKUP(D293,'Tīmekļa vietnes'!A:B,2,0)</f>
        <v>Kurzemes plānošanas reģions</v>
      </c>
      <c r="D293" t="s">
        <v>432</v>
      </c>
      <c r="E293" t="s">
        <v>433</v>
      </c>
      <c r="F293" s="79">
        <v>44494</v>
      </c>
      <c r="G293" t="s">
        <v>886</v>
      </c>
      <c r="H293" s="82" t="s">
        <v>639</v>
      </c>
      <c r="I293" s="73">
        <v>100</v>
      </c>
      <c r="J293" s="74" t="s">
        <v>435</v>
      </c>
      <c r="K293" s="74">
        <v>2</v>
      </c>
      <c r="L293" s="74" t="s">
        <v>435</v>
      </c>
      <c r="M293" s="74">
        <v>2</v>
      </c>
      <c r="N293" s="74" t="s">
        <v>434</v>
      </c>
      <c r="O293" s="74">
        <v>1</v>
      </c>
      <c r="P293" s="74" t="s">
        <v>892</v>
      </c>
      <c r="Q293" s="74" t="s">
        <v>438</v>
      </c>
      <c r="R293" s="74" t="s">
        <v>436</v>
      </c>
      <c r="S293" s="74">
        <v>0</v>
      </c>
      <c r="T293" s="74" t="s">
        <v>435</v>
      </c>
      <c r="U293" s="74">
        <v>2</v>
      </c>
      <c r="V293" s="74" t="s">
        <v>435</v>
      </c>
      <c r="W293" s="74">
        <v>2</v>
      </c>
      <c r="X293" s="74" t="s">
        <v>897</v>
      </c>
      <c r="Y293" s="74" t="s">
        <v>438</v>
      </c>
      <c r="Z293" s="74" t="s">
        <v>897</v>
      </c>
      <c r="AA293" s="74" t="s">
        <v>438</v>
      </c>
      <c r="AB293" s="76"/>
      <c r="AC293" s="76"/>
      <c r="AD293" s="40" t="s">
        <v>908</v>
      </c>
      <c r="AE293" s="72">
        <v>12</v>
      </c>
      <c r="AF293" s="72">
        <f t="shared" si="13"/>
        <v>9</v>
      </c>
      <c r="AG293" s="91">
        <f t="shared" si="12"/>
        <v>75</v>
      </c>
      <c r="AH293" s="72"/>
      <c r="AI293" s="72"/>
    </row>
    <row r="294" spans="1:35" x14ac:dyDescent="0.3">
      <c r="A294" s="142" t="s">
        <v>907</v>
      </c>
      <c r="B294" s="90">
        <v>45890</v>
      </c>
      <c r="C294" t="str">
        <f>VLOOKUP(D294,'Tīmekļa vietnes'!A:B,2,0)</f>
        <v>Kurzemes plānošanas reģions</v>
      </c>
      <c r="D294" t="s">
        <v>432</v>
      </c>
      <c r="E294" t="s">
        <v>433</v>
      </c>
      <c r="F294" s="79">
        <v>44494</v>
      </c>
      <c r="G294" t="s">
        <v>887</v>
      </c>
      <c r="H294" s="82" t="s">
        <v>640</v>
      </c>
      <c r="I294" s="73">
        <v>100</v>
      </c>
      <c r="J294" s="74" t="s">
        <v>435</v>
      </c>
      <c r="K294" s="74">
        <v>2</v>
      </c>
      <c r="L294" s="74" t="s">
        <v>434</v>
      </c>
      <c r="M294" s="74">
        <v>1</v>
      </c>
      <c r="N294" s="74" t="s">
        <v>434</v>
      </c>
      <c r="O294" s="74">
        <v>1</v>
      </c>
      <c r="P294" s="74" t="s">
        <v>892</v>
      </c>
      <c r="Q294" s="74" t="s">
        <v>438</v>
      </c>
      <c r="R294" s="74" t="s">
        <v>436</v>
      </c>
      <c r="S294" s="74">
        <v>0</v>
      </c>
      <c r="T294" s="74" t="s">
        <v>435</v>
      </c>
      <c r="U294" s="74">
        <v>2</v>
      </c>
      <c r="V294" s="74" t="s">
        <v>435</v>
      </c>
      <c r="W294" s="74">
        <v>2</v>
      </c>
      <c r="X294" s="74" t="s">
        <v>897</v>
      </c>
      <c r="Y294" s="74" t="s">
        <v>438</v>
      </c>
      <c r="Z294" s="74" t="s">
        <v>897</v>
      </c>
      <c r="AA294" s="74" t="s">
        <v>438</v>
      </c>
      <c r="AB294" s="76"/>
      <c r="AC294" s="76"/>
      <c r="AD294" s="40"/>
      <c r="AE294" s="72">
        <v>12</v>
      </c>
      <c r="AF294" s="72">
        <f t="shared" si="13"/>
        <v>8</v>
      </c>
      <c r="AG294" s="91">
        <f t="shared" si="12"/>
        <v>66.67</v>
      </c>
      <c r="AH294" s="72"/>
      <c r="AI294" s="72"/>
    </row>
    <row r="295" spans="1:35" x14ac:dyDescent="0.3">
      <c r="A295" s="142" t="s">
        <v>907</v>
      </c>
      <c r="B295" s="90">
        <v>45890</v>
      </c>
      <c r="C295" t="str">
        <f>VLOOKUP(D295,'Tīmekļa vietnes'!A:B,2,0)</f>
        <v>Kurzemes plānošanas reģions</v>
      </c>
      <c r="D295" t="s">
        <v>432</v>
      </c>
      <c r="E295" t="s">
        <v>433</v>
      </c>
      <c r="F295" s="79">
        <v>44490</v>
      </c>
      <c r="G295" t="s">
        <v>888</v>
      </c>
      <c r="H295" s="82" t="s">
        <v>641</v>
      </c>
      <c r="I295" s="73">
        <v>52.684159999999999</v>
      </c>
      <c r="J295" s="74" t="s">
        <v>435</v>
      </c>
      <c r="K295" s="74">
        <v>2</v>
      </c>
      <c r="L295" s="74" t="s">
        <v>434</v>
      </c>
      <c r="M295" s="74">
        <v>1</v>
      </c>
      <c r="N295" s="74" t="s">
        <v>434</v>
      </c>
      <c r="O295" s="74">
        <v>1</v>
      </c>
      <c r="P295" s="74" t="s">
        <v>892</v>
      </c>
      <c r="Q295" s="74" t="s">
        <v>438</v>
      </c>
      <c r="R295" s="74" t="s">
        <v>436</v>
      </c>
      <c r="S295" s="74">
        <v>0</v>
      </c>
      <c r="T295" s="74" t="s">
        <v>435</v>
      </c>
      <c r="U295" s="74">
        <v>2</v>
      </c>
      <c r="V295" s="74" t="s">
        <v>435</v>
      </c>
      <c r="W295" s="74">
        <v>2</v>
      </c>
      <c r="X295" s="74" t="s">
        <v>897</v>
      </c>
      <c r="Y295" s="74" t="s">
        <v>438</v>
      </c>
      <c r="Z295" s="74" t="s">
        <v>897</v>
      </c>
      <c r="AA295" s="74" t="s">
        <v>438</v>
      </c>
      <c r="AB295" s="76"/>
      <c r="AC295" s="76"/>
      <c r="AD295" s="100" t="s">
        <v>993</v>
      </c>
      <c r="AE295" s="72">
        <v>12</v>
      </c>
      <c r="AF295" s="72">
        <f t="shared" si="13"/>
        <v>8</v>
      </c>
      <c r="AG295" s="91">
        <f t="shared" si="12"/>
        <v>66.67</v>
      </c>
      <c r="AH295" s="72"/>
      <c r="AI295" s="72"/>
    </row>
    <row r="296" spans="1:35" x14ac:dyDescent="0.3">
      <c r="A296" s="142" t="s">
        <v>907</v>
      </c>
      <c r="B296" s="90">
        <v>45890</v>
      </c>
      <c r="C296" t="str">
        <f>VLOOKUP(D296,'Tīmekļa vietnes'!A:B,2,0)</f>
        <v>Kurzemes plānošanas reģions</v>
      </c>
      <c r="D296" t="s">
        <v>432</v>
      </c>
      <c r="E296" t="s">
        <v>433</v>
      </c>
      <c r="F296" s="79">
        <v>44511</v>
      </c>
      <c r="G296" t="s">
        <v>889</v>
      </c>
      <c r="H296" s="82" t="s">
        <v>642</v>
      </c>
      <c r="I296" s="73">
        <v>100</v>
      </c>
      <c r="J296" s="74" t="s">
        <v>435</v>
      </c>
      <c r="K296" s="74">
        <v>2</v>
      </c>
      <c r="L296" s="74" t="s">
        <v>435</v>
      </c>
      <c r="M296" s="74">
        <v>2</v>
      </c>
      <c r="N296" s="74" t="s">
        <v>435</v>
      </c>
      <c r="O296" s="74">
        <v>2</v>
      </c>
      <c r="P296" s="74" t="s">
        <v>892</v>
      </c>
      <c r="Q296" s="74" t="s">
        <v>438</v>
      </c>
      <c r="R296" s="74" t="s">
        <v>436</v>
      </c>
      <c r="S296" s="74">
        <v>0</v>
      </c>
      <c r="T296" s="74" t="s">
        <v>435</v>
      </c>
      <c r="U296" s="74">
        <v>2</v>
      </c>
      <c r="V296" s="74" t="s">
        <v>435</v>
      </c>
      <c r="W296" s="74">
        <v>2</v>
      </c>
      <c r="X296" s="74" t="s">
        <v>897</v>
      </c>
      <c r="Y296" s="74" t="s">
        <v>438</v>
      </c>
      <c r="Z296" s="74" t="s">
        <v>897</v>
      </c>
      <c r="AA296" s="74" t="s">
        <v>438</v>
      </c>
      <c r="AB296" s="76"/>
      <c r="AC296" s="76"/>
      <c r="AD296" s="40" t="s">
        <v>911</v>
      </c>
      <c r="AE296" s="72">
        <v>12</v>
      </c>
      <c r="AF296" s="72">
        <f t="shared" si="13"/>
        <v>10</v>
      </c>
      <c r="AG296" s="91">
        <f t="shared" si="12"/>
        <v>83.33</v>
      </c>
      <c r="AH296" s="72"/>
      <c r="AI296" s="72"/>
    </row>
    <row r="297" spans="1:35" ht="28.8" x14ac:dyDescent="0.3">
      <c r="A297" s="142" t="s">
        <v>907</v>
      </c>
      <c r="B297" s="90">
        <v>45890</v>
      </c>
      <c r="C297" t="str">
        <f>VLOOKUP(D297,'Tīmekļa vietnes'!A:B,2,0)</f>
        <v>Kurzemes plānošanas reģions</v>
      </c>
      <c r="D297" t="s">
        <v>432</v>
      </c>
      <c r="E297" t="s">
        <v>433</v>
      </c>
      <c r="F297" s="79">
        <v>44540</v>
      </c>
      <c r="G297" t="s">
        <v>890</v>
      </c>
      <c r="H297" s="82" t="s">
        <v>643</v>
      </c>
      <c r="I297" s="73">
        <v>33.333329999999997</v>
      </c>
      <c r="J297" s="74" t="s">
        <v>435</v>
      </c>
      <c r="K297" s="74">
        <v>2</v>
      </c>
      <c r="L297" s="74" t="s">
        <v>435</v>
      </c>
      <c r="M297" s="74">
        <v>2</v>
      </c>
      <c r="N297" s="74" t="s">
        <v>435</v>
      </c>
      <c r="O297" s="74">
        <v>2</v>
      </c>
      <c r="P297" s="74" t="s">
        <v>892</v>
      </c>
      <c r="Q297" s="74" t="s">
        <v>438</v>
      </c>
      <c r="R297" s="74" t="s">
        <v>436</v>
      </c>
      <c r="S297" s="74">
        <v>0</v>
      </c>
      <c r="T297" s="74" t="s">
        <v>435</v>
      </c>
      <c r="U297" s="74">
        <v>2</v>
      </c>
      <c r="V297" s="74" t="s">
        <v>435</v>
      </c>
      <c r="W297" s="74">
        <v>2</v>
      </c>
      <c r="X297" s="74" t="s">
        <v>897</v>
      </c>
      <c r="Y297" s="74" t="s">
        <v>438</v>
      </c>
      <c r="Z297" s="74" t="s">
        <v>897</v>
      </c>
      <c r="AA297" s="74" t="s">
        <v>438</v>
      </c>
      <c r="AB297" s="76"/>
      <c r="AC297" s="76"/>
      <c r="AD297" s="40"/>
      <c r="AE297" s="72">
        <v>12</v>
      </c>
      <c r="AF297" s="72">
        <f t="shared" si="13"/>
        <v>10</v>
      </c>
      <c r="AG297" s="91">
        <f t="shared" si="12"/>
        <v>83.33</v>
      </c>
      <c r="AH297" s="72"/>
      <c r="AI297" s="72"/>
    </row>
    <row r="298" spans="1:35" x14ac:dyDescent="0.3">
      <c r="A298" s="142" t="s">
        <v>907</v>
      </c>
      <c r="B298" s="90">
        <v>45890</v>
      </c>
      <c r="C298" t="str">
        <f>VLOOKUP(D298,'Tīmekļa vietnes'!A:B,2,0)</f>
        <v>Kurzemes plānošanas reģions</v>
      </c>
      <c r="D298" t="s">
        <v>432</v>
      </c>
      <c r="E298" t="s">
        <v>433</v>
      </c>
      <c r="F298" s="79">
        <v>44544</v>
      </c>
      <c r="G298" t="s">
        <v>891</v>
      </c>
      <c r="H298" s="82" t="s">
        <v>644</v>
      </c>
      <c r="I298" s="73">
        <v>100</v>
      </c>
      <c r="J298" s="74" t="s">
        <v>434</v>
      </c>
      <c r="K298" s="74">
        <v>1</v>
      </c>
      <c r="L298" s="74" t="s">
        <v>434</v>
      </c>
      <c r="M298" s="74">
        <v>1</v>
      </c>
      <c r="N298" s="74" t="s">
        <v>436</v>
      </c>
      <c r="O298" s="74">
        <v>0</v>
      </c>
      <c r="P298" s="74" t="s">
        <v>892</v>
      </c>
      <c r="Q298" s="74" t="s">
        <v>438</v>
      </c>
      <c r="R298" s="74" t="s">
        <v>436</v>
      </c>
      <c r="S298" s="74">
        <v>0</v>
      </c>
      <c r="T298" s="74" t="s">
        <v>435</v>
      </c>
      <c r="U298" s="74">
        <v>2</v>
      </c>
      <c r="V298" s="74" t="s">
        <v>434</v>
      </c>
      <c r="W298" s="74">
        <v>1</v>
      </c>
      <c r="X298" s="74" t="s">
        <v>897</v>
      </c>
      <c r="Y298" s="74" t="s">
        <v>438</v>
      </c>
      <c r="Z298" s="74" t="s">
        <v>897</v>
      </c>
      <c r="AA298" s="74" t="s">
        <v>438</v>
      </c>
      <c r="AB298" s="76"/>
      <c r="AC298" s="76"/>
      <c r="AD298" s="40"/>
      <c r="AE298" s="72">
        <v>12</v>
      </c>
      <c r="AF298" s="72">
        <f t="shared" si="13"/>
        <v>5</v>
      </c>
      <c r="AG298" s="91">
        <f t="shared" si="12"/>
        <v>41.67</v>
      </c>
      <c r="AH298" s="72"/>
      <c r="AI298" s="72"/>
    </row>
    <row r="299" spans="1:35" x14ac:dyDescent="0.3">
      <c r="A299" s="142" t="s">
        <v>907</v>
      </c>
      <c r="B299" s="90">
        <v>45890</v>
      </c>
      <c r="C299" t="str">
        <f>VLOOKUP(D299,'Tīmekļa vietnes'!A:B,2,0)</f>
        <v>Kurzemes plānošanas reģions</v>
      </c>
      <c r="D299" t="s">
        <v>432</v>
      </c>
      <c r="E299" t="s">
        <v>433</v>
      </c>
      <c r="F299" s="79">
        <v>45183</v>
      </c>
      <c r="G299" t="s">
        <v>858</v>
      </c>
      <c r="H299" s="82" t="s">
        <v>29</v>
      </c>
      <c r="I299" s="73">
        <v>87.955770000000001</v>
      </c>
      <c r="J299" s="74" t="s">
        <v>435</v>
      </c>
      <c r="K299" s="74">
        <v>2</v>
      </c>
      <c r="L299" s="74" t="s">
        <v>435</v>
      </c>
      <c r="M299" s="74">
        <v>2</v>
      </c>
      <c r="N299" s="74" t="s">
        <v>435</v>
      </c>
      <c r="O299" s="74">
        <v>2</v>
      </c>
      <c r="P299" s="74" t="s">
        <v>892</v>
      </c>
      <c r="Q299" s="74" t="s">
        <v>438</v>
      </c>
      <c r="R299" s="74" t="s">
        <v>436</v>
      </c>
      <c r="S299" s="74">
        <v>0</v>
      </c>
      <c r="T299" s="74" t="s">
        <v>435</v>
      </c>
      <c r="U299" s="74">
        <v>2</v>
      </c>
      <c r="V299" s="74" t="s">
        <v>435</v>
      </c>
      <c r="W299" s="74">
        <v>2</v>
      </c>
      <c r="X299" s="74" t="s">
        <v>897</v>
      </c>
      <c r="Y299" s="74" t="s">
        <v>438</v>
      </c>
      <c r="Z299" s="74" t="s">
        <v>897</v>
      </c>
      <c r="AA299" s="74" t="s">
        <v>438</v>
      </c>
      <c r="AB299" s="76"/>
      <c r="AC299" s="76"/>
      <c r="AD299" s="40" t="s">
        <v>910</v>
      </c>
      <c r="AE299" s="72">
        <v>12</v>
      </c>
      <c r="AF299" s="72">
        <f t="shared" si="13"/>
        <v>10</v>
      </c>
      <c r="AG299" s="91">
        <f t="shared" si="12"/>
        <v>83.33</v>
      </c>
      <c r="AH299" s="72"/>
      <c r="AI299" s="72"/>
    </row>
  </sheetData>
  <autoFilter ref="A3:A299" xr:uid="{0E2867CE-70DD-41D0-A0D5-3AB86C095245}"/>
  <mergeCells count="2">
    <mergeCell ref="A1:B1"/>
    <mergeCell ref="C1:L1"/>
  </mergeCells>
  <conditionalFormatting sqref="G16">
    <cfRule type="duplicateValues" dxfId="4" priority="5"/>
  </conditionalFormatting>
  <conditionalFormatting sqref="G33">
    <cfRule type="duplicateValues" dxfId="3" priority="1"/>
  </conditionalFormatting>
  <conditionalFormatting sqref="G217">
    <cfRule type="duplicateValues" dxfId="2" priority="3"/>
  </conditionalFormatting>
  <conditionalFormatting sqref="G252">
    <cfRule type="duplicateValues" dxfId="1" priority="4"/>
  </conditionalFormatting>
  <conditionalFormatting sqref="AH1:AH1048576">
    <cfRule type="iconSet" priority="2">
      <iconSet iconSet="3Signs">
        <cfvo type="percent" val="0"/>
        <cfvo type="percent" val="33"/>
        <cfvo type="percent" val="67"/>
      </iconSet>
    </cfRule>
  </conditionalFormatting>
  <hyperlinks>
    <hyperlink ref="A2" r:id="rId1" location="p36" xr:uid="{1720B14A-AB43-4579-88E3-CA2D97D67DD2}"/>
    <hyperlink ref="A9" r:id="rId2" xr:uid="{B604DD38-BE86-4A34-9B19-379EF1FBEB6D}"/>
    <hyperlink ref="A40" r:id="rId3" xr:uid="{2E235B7A-7185-47C4-89FC-E9A73EEA5283}"/>
    <hyperlink ref="A170" r:id="rId4" xr:uid="{E993757D-9EC7-4B02-A80C-54FBCD0B3BA3}"/>
    <hyperlink ref="A284" r:id="rId5" xr:uid="{48133064-34B8-4525-87A6-EB221C66315D}"/>
    <hyperlink ref="A287" r:id="rId6" display="https://ventspilsnovads.lv/par-mums/pasvaldiba/sia-vnk-serviss/" xr:uid="{6BF66170-DDD4-412E-B0F6-1431F6A6C92C}"/>
    <hyperlink ref="A272" r:id="rId7" xr:uid="{D7FFF50F-5D97-4847-A824-4066B3620461}"/>
    <hyperlink ref="A79" r:id="rId8" xr:uid="{C615CCAB-8901-4666-8312-4BAB926D6FFE}"/>
    <hyperlink ref="A17" r:id="rId9" xr:uid="{83634B68-A238-4ABF-B508-47D3C8CFC87C}"/>
    <hyperlink ref="A4" r:id="rId10" xr:uid="{00084025-F0C1-4D05-9BD7-8B6377A2A614}"/>
    <hyperlink ref="A239" r:id="rId11" xr:uid="{F9D3015D-21DF-4C10-8656-F6BEF5A8B0AB}"/>
    <hyperlink ref="A36" r:id="rId12" xr:uid="{B1D869B8-5859-4485-840B-EF7708255C15}"/>
    <hyperlink ref="A100" r:id="rId13" xr:uid="{40896284-6E1B-459A-8FA0-73DAECB23641}"/>
    <hyperlink ref="A70" r:id="rId14" xr:uid="{AEF3A90A-969E-45B8-8085-7B296F20A678}"/>
    <hyperlink ref="A84" r:id="rId15" xr:uid="{630D488F-E41B-4AD8-9599-FF404BD1404E}"/>
    <hyperlink ref="A275" r:id="rId16" xr:uid="{F6E9AC2B-10BE-41C0-B394-FAA8AB6929AE}"/>
    <hyperlink ref="A61" r:id="rId17" display="https://www.dkn.lv/lv/kapitalsabiedribas" xr:uid="{0459AE8C-6472-478A-9A76-0BEECE5A1B5F}"/>
    <hyperlink ref="A153" r:id="rId18" display="https://www.limbazunovads.lv/lv/kapitalsabiedribas" xr:uid="{2C5E2100-0A2A-4AA1-8566-614B75E36D6C}"/>
    <hyperlink ref="A30" r:id="rId19" xr:uid="{8880FE39-8116-436D-A279-77D80E5410E9}"/>
    <hyperlink ref="A24" r:id="rId20" xr:uid="{A8BE16B0-52AE-4803-BBD8-599111D74395}"/>
    <hyperlink ref="A193" r:id="rId21" display="https://www.olaine.lv/lv" xr:uid="{A8ED5EA3-DC71-423C-80E1-8BAE6D2A8A03}"/>
    <hyperlink ref="A261" r:id="rId22" xr:uid="{2901D1A0-A222-4DC9-9C41-656EA071CE8B}"/>
    <hyperlink ref="A237" r:id="rId23" display="https://saulkrasti.lv/pasvaldiba/pasvaldibas-kapitalsabiedribas/sia-zaao/" xr:uid="{256323CC-AC5F-47E5-91A4-F085F6D490F2}"/>
    <hyperlink ref="A129" r:id="rId24" xr:uid="{921C2218-CC02-4303-AFA1-D4397B57A083}"/>
    <hyperlink ref="A235" r:id="rId25" xr:uid="{03D2C4BE-603E-49B9-911E-13A62AA74708}"/>
    <hyperlink ref="A248" r:id="rId26" xr:uid="{A9D48951-3667-4201-8B67-3ADF4C7721D6}"/>
    <hyperlink ref="A120" r:id="rId27" xr:uid="{8391A85C-2A20-4ADC-8FBC-DA014D78347C}"/>
    <hyperlink ref="A112" r:id="rId28" xr:uid="{866B02E7-6993-40A1-BD1B-FC689DFE11D5}"/>
    <hyperlink ref="A200" r:id="rId29" xr:uid="{147216F4-CC36-4D7A-9C28-B9A2960BF26F}"/>
    <hyperlink ref="A181" r:id="rId30" xr:uid="{CECADC54-F206-4237-9DCA-3CDBB0329D7E}"/>
    <hyperlink ref="A179" r:id="rId31" xr:uid="{1409CADB-EF89-4954-B050-0B543AEEA329}"/>
    <hyperlink ref="A232" r:id="rId32" display="https://salaspils.lv/lv/kontaktinformacija" xr:uid="{3658EAB5-E3A5-4A2C-97EA-CBE78A4668F4}"/>
    <hyperlink ref="A226" r:id="rId33" xr:uid="{493E5701-A4F4-4E7D-9766-7CDDC61962A8}"/>
    <hyperlink ref="A161" r:id="rId34" display="https://www.livani.lv/lv/kapitalsabiedribas" xr:uid="{F5624BD4-CE13-490B-9515-6DD204B0E3CE}"/>
    <hyperlink ref="A165" r:id="rId35" display="https://www.ludzasnovads.lv/lv/kapitalsabiedribas" xr:uid="{941DCBB4-9BCF-4AF6-BFCA-7EF18C75C4D7}"/>
    <hyperlink ref="A255" r:id="rId36" xr:uid="{483FB502-B15F-4B7B-92D0-779B4B5D2942}"/>
    <hyperlink ref="A203" r:id="rId37" display="https://rezekne.lv/par-kapitalsabiedribam/" xr:uid="{264C8C06-538C-4B7D-8C38-7792995C6394}"/>
    <hyperlink ref="A50" r:id="rId38" xr:uid="{453AAC40-1883-463F-83D5-16CD0284DBE3}"/>
    <hyperlink ref="A196" r:id="rId39" xr:uid="{61FF51CF-A7E8-4E30-BE0B-A1059D942590}"/>
    <hyperlink ref="A214" r:id="rId40" xr:uid="{2C5DAAE0-D6E3-4973-B908-EB62965B0B6E}"/>
    <hyperlink ref="A288" r:id="rId41" xr:uid="{B61BE18A-A9DA-4F5B-8125-F317BF13D31C}"/>
    <hyperlink ref="A98" r:id="rId42" xr:uid="{DA06A0A6-5802-441E-9AF7-7FADFE7504ED}"/>
    <hyperlink ref="A124" r:id="rId43" xr:uid="{BEA1088A-3D8C-467C-9F63-3D192379E079}"/>
    <hyperlink ref="A135" r:id="rId44" xr:uid="{B484A734-3036-4E6D-BEE9-A82A2088FAE8}"/>
  </hyperlinks>
  <pageMargins left="0.7" right="0.7" top="0.75" bottom="0.75" header="0.3" footer="0.3"/>
  <pageSetup paperSize="9" orientation="portrait" r:id="rId45"/>
  <extLst>
    <ext xmlns:x14="http://schemas.microsoft.com/office/spreadsheetml/2009/9/main" uri="{78C0D931-6437-407d-A8EE-F0AAD7539E65}">
      <x14:conditionalFormattings>
        <x14:conditionalFormatting xmlns:xm="http://schemas.microsoft.com/office/excel/2006/main">
          <x14:cfRule type="iconSet" priority="488" id="{24C33F5F-A252-438E-A7E0-1FC95A70CC5C}">
            <x14:iconSet iconSet="3Stars" custom="1">
              <x14:cfvo type="percent">
                <xm:f>0</xm:f>
              </x14:cfvo>
              <x14:cfvo type="percent">
                <xm:f>33</xm:f>
              </x14:cfvo>
              <x14:cfvo type="percent">
                <xm:f>67</xm:f>
              </x14:cfvo>
              <x14:cfIcon iconSet="3Symbols2" iconId="0"/>
              <x14:cfIcon iconSet="3Stars" iconId="1"/>
              <x14:cfIcon iconSet="3Symbols" iconId="2"/>
            </x14:iconSet>
          </x14:cfRule>
          <xm:sqref>M4:M299 O4:O299 Q4:Q299 U4:U299 W4:W299 S4:S299 K4:K299</xm:sqref>
        </x14:conditionalFormatting>
        <x14:conditionalFormatting xmlns:xm="http://schemas.microsoft.com/office/excel/2006/main">
          <x14:cfRule type="iconSet" priority="502" id="{0E299F01-083D-44F2-BF6D-9B117D19ED62}">
            <x14:iconSet iconSet="3Stars" custom="1">
              <x14:cfvo type="percent">
                <xm:f>0</xm:f>
              </x14:cfvo>
              <x14:cfvo type="percent">
                <xm:f>33</xm:f>
              </x14:cfvo>
              <x14:cfvo type="percent">
                <xm:f>67</xm:f>
              </x14:cfvo>
              <x14:cfIcon iconSet="3Stars" iconId="0"/>
              <x14:cfIcon iconSet="3Stars" iconId="1"/>
              <x14:cfIcon iconSet="3Symbols" iconId="2"/>
            </x14:iconSet>
          </x14:cfRule>
          <xm:sqref>Y4:Y299</xm:sqref>
        </x14:conditionalFormatting>
        <x14:conditionalFormatting xmlns:xm="http://schemas.microsoft.com/office/excel/2006/main">
          <x14:cfRule type="iconSet" priority="504" id="{EE4B7ECF-ECA8-449D-BA66-E868AD98E41D}">
            <x14:iconSet iconSet="3Stars" custom="1">
              <x14:cfvo type="percent">
                <xm:f>0</xm:f>
              </x14:cfvo>
              <x14:cfvo type="percent">
                <xm:f>33</xm:f>
              </x14:cfvo>
              <x14:cfvo type="percent">
                <xm:f>67</xm:f>
              </x14:cfvo>
              <x14:cfIcon iconSet="3Stars" iconId="0"/>
              <x14:cfIcon iconSet="3Stars" iconId="1"/>
              <x14:cfIcon iconSet="3Symbols" iconId="2"/>
            </x14:iconSet>
          </x14:cfRule>
          <xm:sqref>AA4:AA299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976EE-96C4-439B-B195-96D444292EEE}">
  <sheetPr>
    <tabColor rgb="FFFFC000"/>
  </sheetPr>
  <dimension ref="B1:I49"/>
  <sheetViews>
    <sheetView zoomScaleNormal="100" workbookViewId="0">
      <selection activeCell="E13" sqref="E13"/>
    </sheetView>
  </sheetViews>
  <sheetFormatPr defaultRowHeight="14.4" x14ac:dyDescent="0.3"/>
  <cols>
    <col min="2" max="2" width="13.44140625" customWidth="1"/>
    <col min="3" max="3" width="34.88671875" customWidth="1"/>
    <col min="4" max="4" width="13.44140625" customWidth="1"/>
    <col min="5" max="5" width="36.109375" customWidth="1"/>
    <col min="6" max="6" width="10.5546875" customWidth="1"/>
    <col min="7" max="7" width="11.88671875" customWidth="1"/>
    <col min="8" max="8" width="14.33203125" customWidth="1"/>
  </cols>
  <sheetData>
    <row r="1" spans="2:9" x14ac:dyDescent="0.3">
      <c r="B1" s="37" t="s">
        <v>938</v>
      </c>
      <c r="C1" s="37"/>
      <c r="E1" s="37"/>
      <c r="H1" t="s">
        <v>893</v>
      </c>
    </row>
    <row r="2" spans="2:9" x14ac:dyDescent="0.3">
      <c r="B2" s="24" t="s">
        <v>362</v>
      </c>
      <c r="C2" s="24" t="s">
        <v>0</v>
      </c>
      <c r="D2" s="24" t="s">
        <v>362</v>
      </c>
      <c r="E2" s="24" t="s">
        <v>0</v>
      </c>
      <c r="F2" s="24" t="s">
        <v>78</v>
      </c>
      <c r="H2" s="12" t="s">
        <v>435</v>
      </c>
      <c r="I2" s="12">
        <v>2</v>
      </c>
    </row>
    <row r="3" spans="2:9" x14ac:dyDescent="0.3">
      <c r="B3" t="s">
        <v>363</v>
      </c>
      <c r="C3" t="s">
        <v>971</v>
      </c>
      <c r="D3" t="s">
        <v>363</v>
      </c>
      <c r="E3" t="s">
        <v>971</v>
      </c>
      <c r="F3" s="29">
        <f>'Pašvaldības un Kap.sab.'!AH4</f>
        <v>56.451612903225815</v>
      </c>
      <c r="H3" s="12" t="s">
        <v>434</v>
      </c>
      <c r="I3" s="12">
        <v>1</v>
      </c>
    </row>
    <row r="4" spans="2:9" x14ac:dyDescent="0.3">
      <c r="B4" t="s">
        <v>364</v>
      </c>
      <c r="C4" t="s">
        <v>48</v>
      </c>
      <c r="D4" t="s">
        <v>364</v>
      </c>
      <c r="E4" t="s">
        <v>48</v>
      </c>
      <c r="F4" s="29">
        <f>'Pašvaldības un Kap.sab.'!AH9</f>
        <v>71.428571428571431</v>
      </c>
      <c r="H4" s="12" t="s">
        <v>436</v>
      </c>
      <c r="I4" s="12">
        <v>0</v>
      </c>
    </row>
    <row r="5" spans="2:9" x14ac:dyDescent="0.3">
      <c r="B5" t="s">
        <v>365</v>
      </c>
      <c r="C5" t="s">
        <v>366</v>
      </c>
      <c r="D5" t="s">
        <v>365</v>
      </c>
      <c r="E5" t="s">
        <v>366</v>
      </c>
      <c r="F5" s="29">
        <f>'Pašvaldības un Kap.sab.'!AH17</f>
        <v>100</v>
      </c>
      <c r="H5" s="12" t="s">
        <v>892</v>
      </c>
      <c r="I5" s="27" t="s">
        <v>438</v>
      </c>
    </row>
    <row r="6" spans="2:9" x14ac:dyDescent="0.3">
      <c r="B6" t="s">
        <v>367</v>
      </c>
      <c r="C6" t="s">
        <v>368</v>
      </c>
      <c r="D6" t="s">
        <v>367</v>
      </c>
      <c r="E6" t="s">
        <v>368</v>
      </c>
      <c r="F6" s="29">
        <f>'Pašvaldības un Kap.sab.'!AH24</f>
        <v>100</v>
      </c>
    </row>
    <row r="7" spans="2:9" x14ac:dyDescent="0.3">
      <c r="B7" t="s">
        <v>369</v>
      </c>
      <c r="C7" t="s">
        <v>49</v>
      </c>
      <c r="D7" t="s">
        <v>369</v>
      </c>
      <c r="E7" t="s">
        <v>49</v>
      </c>
      <c r="F7" s="29">
        <f>'Pašvaldības un Kap.sab.'!AH30</f>
        <v>50</v>
      </c>
      <c r="H7" t="s">
        <v>894</v>
      </c>
    </row>
    <row r="8" spans="2:9" x14ac:dyDescent="0.3">
      <c r="B8" t="s">
        <v>370</v>
      </c>
      <c r="C8" t="s">
        <v>371</v>
      </c>
      <c r="D8" t="s">
        <v>370</v>
      </c>
      <c r="E8" t="s">
        <v>371</v>
      </c>
      <c r="F8" s="29">
        <f>'Pašvaldības un Kap.sab.'!AH36</f>
        <v>70.833333333333343</v>
      </c>
      <c r="H8" s="12" t="s">
        <v>896</v>
      </c>
      <c r="I8" s="12">
        <v>1</v>
      </c>
    </row>
    <row r="9" spans="2:9" x14ac:dyDescent="0.3">
      <c r="B9" t="s">
        <v>372</v>
      </c>
      <c r="C9" t="s">
        <v>50</v>
      </c>
      <c r="D9" t="s">
        <v>372</v>
      </c>
      <c r="E9" t="s">
        <v>50</v>
      </c>
      <c r="F9" s="29">
        <f>'Pašvaldības un Kap.sab.'!AH40</f>
        <v>90.714285714285708</v>
      </c>
      <c r="H9" s="12" t="s">
        <v>897</v>
      </c>
      <c r="I9" s="27" t="s">
        <v>438</v>
      </c>
    </row>
    <row r="10" spans="2:9" x14ac:dyDescent="0.3">
      <c r="B10" t="s">
        <v>375</v>
      </c>
      <c r="C10" s="25" t="s">
        <v>51</v>
      </c>
      <c r="D10" t="s">
        <v>373</v>
      </c>
      <c r="E10" t="s">
        <v>374</v>
      </c>
      <c r="F10" s="29">
        <f>'Pašvaldības un Kap.sab.'!AH50</f>
        <v>96.992481203007515</v>
      </c>
    </row>
    <row r="11" spans="2:9" x14ac:dyDescent="0.3">
      <c r="B11" t="s">
        <v>373</v>
      </c>
      <c r="C11" t="s">
        <v>374</v>
      </c>
      <c r="D11" t="s">
        <v>376</v>
      </c>
      <c r="E11" t="s">
        <v>52</v>
      </c>
      <c r="F11" s="29">
        <f>'Pašvaldības un Kap.sab.'!AH61</f>
        <v>87.962962962962962</v>
      </c>
    </row>
    <row r="12" spans="2:9" x14ac:dyDescent="0.3">
      <c r="B12" t="s">
        <v>376</v>
      </c>
      <c r="C12" t="s">
        <v>52</v>
      </c>
      <c r="D12" t="s">
        <v>377</v>
      </c>
      <c r="E12" t="s">
        <v>378</v>
      </c>
      <c r="F12" s="29">
        <f>'Pašvaldības un Kap.sab.'!AH70</f>
        <v>93.577981651376149</v>
      </c>
    </row>
    <row r="13" spans="2:9" x14ac:dyDescent="0.3">
      <c r="B13" t="s">
        <v>377</v>
      </c>
      <c r="C13" t="s">
        <v>378</v>
      </c>
      <c r="D13" t="s">
        <v>379</v>
      </c>
      <c r="E13" t="s">
        <v>53</v>
      </c>
      <c r="F13" s="29">
        <f>'Pašvaldības un Kap.sab.'!AH79</f>
        <v>38.70967741935484</v>
      </c>
    </row>
    <row r="14" spans="2:9" x14ac:dyDescent="0.3">
      <c r="B14" t="s">
        <v>379</v>
      </c>
      <c r="C14" t="s">
        <v>53</v>
      </c>
      <c r="D14" t="s">
        <v>380</v>
      </c>
      <c r="E14" t="s">
        <v>381</v>
      </c>
      <c r="F14" s="29">
        <f>'Pašvaldības un Kap.sab.'!AH84</f>
        <v>100</v>
      </c>
    </row>
    <row r="15" spans="2:9" x14ac:dyDescent="0.3">
      <c r="B15" t="s">
        <v>380</v>
      </c>
      <c r="C15" t="s">
        <v>381</v>
      </c>
      <c r="D15" t="s">
        <v>382</v>
      </c>
      <c r="E15" t="s">
        <v>54</v>
      </c>
      <c r="F15" s="29">
        <f>'Pašvaldības un Kap.sab.'!AH98</f>
        <v>83.333333333333343</v>
      </c>
    </row>
    <row r="16" spans="2:9" x14ac:dyDescent="0.3">
      <c r="B16" t="s">
        <v>382</v>
      </c>
      <c r="C16" t="s">
        <v>54</v>
      </c>
      <c r="D16" t="s">
        <v>383</v>
      </c>
      <c r="E16" t="s">
        <v>55</v>
      </c>
      <c r="F16" s="29">
        <f>'Pašvaldības un Kap.sab.'!AH100</f>
        <v>64</v>
      </c>
    </row>
    <row r="17" spans="2:6" x14ac:dyDescent="0.3">
      <c r="B17" t="s">
        <v>383</v>
      </c>
      <c r="C17" t="s">
        <v>55</v>
      </c>
      <c r="D17" t="s">
        <v>384</v>
      </c>
      <c r="E17" t="s">
        <v>385</v>
      </c>
      <c r="F17" s="29">
        <f>'Pašvaldības un Kap.sab.'!AH112</f>
        <v>100</v>
      </c>
    </row>
    <row r="18" spans="2:6" x14ac:dyDescent="0.3">
      <c r="B18" t="s">
        <v>384</v>
      </c>
      <c r="C18" t="s">
        <v>385</v>
      </c>
      <c r="D18" t="s">
        <v>386</v>
      </c>
      <c r="E18" t="s">
        <v>56</v>
      </c>
      <c r="F18" s="29">
        <f>'Pašvaldības un Kap.sab.'!AH120</f>
        <v>25</v>
      </c>
    </row>
    <row r="19" spans="2:6" x14ac:dyDescent="0.3">
      <c r="B19" t="s">
        <v>386</v>
      </c>
      <c r="C19" t="s">
        <v>56</v>
      </c>
      <c r="D19" t="s">
        <v>387</v>
      </c>
      <c r="E19" t="s">
        <v>388</v>
      </c>
      <c r="F19" s="29">
        <f>'Pašvaldības un Kap.sab.'!AH124</f>
        <v>95</v>
      </c>
    </row>
    <row r="20" spans="2:6" x14ac:dyDescent="0.3">
      <c r="B20" t="s">
        <v>391</v>
      </c>
      <c r="C20" s="25" t="s">
        <v>163</v>
      </c>
      <c r="D20" t="s">
        <v>389</v>
      </c>
      <c r="E20" t="s">
        <v>390</v>
      </c>
      <c r="F20" s="29">
        <f>'Pašvaldības un Kap.sab.'!AH129</f>
        <v>89.610389610389603</v>
      </c>
    </row>
    <row r="21" spans="2:6" x14ac:dyDescent="0.3">
      <c r="B21" t="s">
        <v>387</v>
      </c>
      <c r="C21" t="s">
        <v>388</v>
      </c>
      <c r="D21" t="s">
        <v>392</v>
      </c>
      <c r="E21" t="s">
        <v>393</v>
      </c>
      <c r="F21" s="29">
        <f>'Pašvaldības un Kap.sab.'!AH135</f>
        <v>100</v>
      </c>
    </row>
    <row r="22" spans="2:6" x14ac:dyDescent="0.3">
      <c r="B22" t="s">
        <v>389</v>
      </c>
      <c r="C22" t="s">
        <v>390</v>
      </c>
      <c r="D22" t="s">
        <v>394</v>
      </c>
      <c r="E22" t="s">
        <v>57</v>
      </c>
      <c r="F22" s="29">
        <f>'Pašvaldības un Kap.sab.'!AH153</f>
        <v>88.461538461538453</v>
      </c>
    </row>
    <row r="23" spans="2:6" x14ac:dyDescent="0.3">
      <c r="B23" t="s">
        <v>392</v>
      </c>
      <c r="C23" t="s">
        <v>393</v>
      </c>
      <c r="D23" t="s">
        <v>395</v>
      </c>
      <c r="E23" t="s">
        <v>396</v>
      </c>
      <c r="F23" s="29">
        <f>'Pašvaldības un Kap.sab.'!AH161</f>
        <v>100</v>
      </c>
    </row>
    <row r="24" spans="2:6" x14ac:dyDescent="0.3">
      <c r="B24" t="s">
        <v>394</v>
      </c>
      <c r="C24" t="s">
        <v>57</v>
      </c>
      <c r="D24" t="s">
        <v>397</v>
      </c>
      <c r="E24" t="s">
        <v>398</v>
      </c>
      <c r="F24" s="29">
        <f>'Pašvaldības un Kap.sab.'!AH165</f>
        <v>100</v>
      </c>
    </row>
    <row r="25" spans="2:6" x14ac:dyDescent="0.3">
      <c r="B25" t="s">
        <v>395</v>
      </c>
      <c r="C25" t="s">
        <v>396</v>
      </c>
      <c r="D25" t="s">
        <v>399</v>
      </c>
      <c r="E25" t="s">
        <v>58</v>
      </c>
      <c r="F25" s="29">
        <f>'Pašvaldības un Kap.sab.'!AH170</f>
        <v>0</v>
      </c>
    </row>
    <row r="26" spans="2:6" x14ac:dyDescent="0.3">
      <c r="B26" t="s">
        <v>397</v>
      </c>
      <c r="C26" t="s">
        <v>398</v>
      </c>
      <c r="D26" t="s">
        <v>400</v>
      </c>
      <c r="E26" t="s">
        <v>401</v>
      </c>
      <c r="F26" s="29">
        <f>'Pašvaldības un Kap.sab.'!AH179</f>
        <v>73.076923076923066</v>
      </c>
    </row>
    <row r="27" spans="2:6" x14ac:dyDescent="0.3">
      <c r="B27" t="s">
        <v>399</v>
      </c>
      <c r="C27" t="s">
        <v>58</v>
      </c>
      <c r="D27" t="s">
        <v>402</v>
      </c>
      <c r="E27" t="s">
        <v>60</v>
      </c>
      <c r="F27" s="29">
        <f>'Pašvaldības un Kap.sab.'!AH181</f>
        <v>87.671232876712324</v>
      </c>
    </row>
    <row r="28" spans="2:6" x14ac:dyDescent="0.3">
      <c r="B28" t="s">
        <v>405</v>
      </c>
      <c r="C28" s="25" t="s">
        <v>59</v>
      </c>
      <c r="D28" t="s">
        <v>403</v>
      </c>
      <c r="E28" t="s">
        <v>61</v>
      </c>
      <c r="F28" s="29">
        <f>'Pašvaldības un Kap.sab.'!AH193</f>
        <v>16.666666666666664</v>
      </c>
    </row>
    <row r="29" spans="2:6" x14ac:dyDescent="0.3">
      <c r="B29" t="s">
        <v>400</v>
      </c>
      <c r="C29" t="s">
        <v>401</v>
      </c>
      <c r="D29" t="s">
        <v>404</v>
      </c>
      <c r="E29" t="s">
        <v>62</v>
      </c>
      <c r="F29" s="29">
        <f>'Pašvaldības un Kap.sab.'!AH196</f>
        <v>60.416666666666664</v>
      </c>
    </row>
    <row r="30" spans="2:6" x14ac:dyDescent="0.3">
      <c r="B30" t="s">
        <v>402</v>
      </c>
      <c r="C30" t="s">
        <v>60</v>
      </c>
      <c r="D30" t="s">
        <v>406</v>
      </c>
      <c r="E30" t="s">
        <v>407</v>
      </c>
      <c r="F30" s="29">
        <f>'Pašvaldības un Kap.sab.'!AH200</f>
        <v>66.666666666666657</v>
      </c>
    </row>
    <row r="31" spans="2:6" x14ac:dyDescent="0.3">
      <c r="B31" t="s">
        <v>403</v>
      </c>
      <c r="C31" t="s">
        <v>61</v>
      </c>
      <c r="D31" t="s">
        <v>408</v>
      </c>
      <c r="E31" t="s">
        <v>409</v>
      </c>
      <c r="F31" s="29">
        <f>'Pašvaldības un Kap.sab.'!AH203</f>
        <v>80.419580419580413</v>
      </c>
    </row>
    <row r="32" spans="2:6" x14ac:dyDescent="0.3">
      <c r="B32" t="s">
        <v>404</v>
      </c>
      <c r="C32" t="s">
        <v>62</v>
      </c>
      <c r="D32" t="s">
        <v>410</v>
      </c>
      <c r="E32" t="s">
        <v>411</v>
      </c>
      <c r="F32" s="29">
        <f>'Pašvaldības un Kap.sab.'!AH214</f>
        <v>100</v>
      </c>
    </row>
    <row r="33" spans="2:6" x14ac:dyDescent="0.3">
      <c r="B33" t="s">
        <v>406</v>
      </c>
      <c r="C33" t="s">
        <v>407</v>
      </c>
      <c r="D33" t="s">
        <v>412</v>
      </c>
      <c r="E33" t="s">
        <v>64</v>
      </c>
      <c r="F33" s="29">
        <f>'Pašvaldības un Kap.sab.'!AH226</f>
        <v>72.972972972972968</v>
      </c>
    </row>
    <row r="34" spans="2:6" x14ac:dyDescent="0.3">
      <c r="B34" t="s">
        <v>417</v>
      </c>
      <c r="C34" s="25" t="s">
        <v>63</v>
      </c>
      <c r="D34" t="s">
        <v>413</v>
      </c>
      <c r="E34" t="s">
        <v>414</v>
      </c>
      <c r="F34" s="29">
        <f>'Pašvaldības un Kap.sab.'!AH232</f>
        <v>64.285714285714292</v>
      </c>
    </row>
    <row r="35" spans="2:6" x14ac:dyDescent="0.3">
      <c r="B35" t="s">
        <v>408</v>
      </c>
      <c r="C35" t="s">
        <v>409</v>
      </c>
      <c r="D35" t="s">
        <v>415</v>
      </c>
      <c r="E35" t="s">
        <v>416</v>
      </c>
      <c r="F35" s="29">
        <f>'Pašvaldības un Kap.sab.'!AH235</f>
        <v>91.666666666666657</v>
      </c>
    </row>
    <row r="36" spans="2:6" x14ac:dyDescent="0.3">
      <c r="B36" t="s">
        <v>410</v>
      </c>
      <c r="C36" t="s">
        <v>421</v>
      </c>
      <c r="D36" t="s">
        <v>418</v>
      </c>
      <c r="E36" t="s">
        <v>419</v>
      </c>
      <c r="F36" s="29">
        <f>'Pašvaldības un Kap.sab.'!AH237</f>
        <v>66.666666666666657</v>
      </c>
    </row>
    <row r="37" spans="2:6" x14ac:dyDescent="0.3">
      <c r="B37" t="s">
        <v>412</v>
      </c>
      <c r="C37" t="s">
        <v>64</v>
      </c>
      <c r="D37" t="s">
        <v>420</v>
      </c>
      <c r="E37" t="s">
        <v>65</v>
      </c>
      <c r="F37" s="29">
        <f>'Pašvaldības un Kap.sab.'!AH239</f>
        <v>100</v>
      </c>
    </row>
    <row r="38" spans="2:6" x14ac:dyDescent="0.3">
      <c r="B38" t="s">
        <v>413</v>
      </c>
      <c r="C38" t="s">
        <v>414</v>
      </c>
      <c r="D38" t="s">
        <v>422</v>
      </c>
      <c r="E38" t="s">
        <v>66</v>
      </c>
      <c r="F38" s="29">
        <f>'Pašvaldības un Kap.sab.'!AH248</f>
        <v>60.714285714285708</v>
      </c>
    </row>
    <row r="39" spans="2:6" x14ac:dyDescent="0.3">
      <c r="B39" t="s">
        <v>415</v>
      </c>
      <c r="C39" t="s">
        <v>416</v>
      </c>
      <c r="D39" t="s">
        <v>423</v>
      </c>
      <c r="E39" t="s">
        <v>67</v>
      </c>
      <c r="F39" s="29">
        <f>'Pašvaldības un Kap.sab.'!AH255</f>
        <v>100</v>
      </c>
    </row>
    <row r="40" spans="2:6" x14ac:dyDescent="0.3">
      <c r="B40" t="s">
        <v>418</v>
      </c>
      <c r="C40" t="s">
        <v>419</v>
      </c>
      <c r="D40" t="s">
        <v>424</v>
      </c>
      <c r="E40" t="s">
        <v>425</v>
      </c>
      <c r="F40" s="29">
        <f>'Pašvaldības un Kap.sab.'!AH261</f>
        <v>100</v>
      </c>
    </row>
    <row r="41" spans="2:6" x14ac:dyDescent="0.3">
      <c r="B41" t="s">
        <v>420</v>
      </c>
      <c r="C41" t="s">
        <v>65</v>
      </c>
      <c r="D41" t="s">
        <v>426</v>
      </c>
      <c r="E41" t="s">
        <v>68</v>
      </c>
      <c r="F41" s="29">
        <f>'Pašvaldības un Kap.sab.'!AH272</f>
        <v>41.666666666666671</v>
      </c>
    </row>
    <row r="42" spans="2:6" x14ac:dyDescent="0.3">
      <c r="B42" t="s">
        <v>422</v>
      </c>
      <c r="C42" t="s">
        <v>66</v>
      </c>
      <c r="D42" t="s">
        <v>427</v>
      </c>
      <c r="E42" t="s">
        <v>428</v>
      </c>
      <c r="F42" s="29">
        <f>'Pašvaldības un Kap.sab.'!AH275</f>
        <v>100</v>
      </c>
    </row>
    <row r="43" spans="2:6" x14ac:dyDescent="0.3">
      <c r="B43" t="s">
        <v>423</v>
      </c>
      <c r="C43" t="s">
        <v>67</v>
      </c>
      <c r="D43" t="s">
        <v>429</v>
      </c>
      <c r="E43" t="s">
        <v>69</v>
      </c>
      <c r="F43" s="29">
        <f>'Pašvaldības un Kap.sab.'!AH284</f>
        <v>5.5555555555555554</v>
      </c>
    </row>
    <row r="44" spans="2:6" x14ac:dyDescent="0.3">
      <c r="B44" t="s">
        <v>424</v>
      </c>
      <c r="C44" t="s">
        <v>425</v>
      </c>
      <c r="D44" t="s">
        <v>430</v>
      </c>
      <c r="E44" t="s">
        <v>431</v>
      </c>
      <c r="F44" s="29">
        <f>'Pašvaldības un Kap.sab.'!AH287</f>
        <v>100</v>
      </c>
    </row>
    <row r="45" spans="2:6" x14ac:dyDescent="0.3">
      <c r="B45" t="s">
        <v>426</v>
      </c>
      <c r="C45" t="s">
        <v>68</v>
      </c>
      <c r="D45" t="s">
        <v>432</v>
      </c>
      <c r="E45" t="s">
        <v>433</v>
      </c>
      <c r="F45" s="29">
        <f>'Pašvaldības un Kap.sab.'!AH288</f>
        <v>74.149659863945587</v>
      </c>
    </row>
    <row r="46" spans="2:6" x14ac:dyDescent="0.3">
      <c r="B46" t="s">
        <v>427</v>
      </c>
      <c r="C46" t="s">
        <v>428</v>
      </c>
    </row>
    <row r="47" spans="2:6" x14ac:dyDescent="0.3">
      <c r="B47" t="s">
        <v>429</v>
      </c>
      <c r="C47" t="s">
        <v>69</v>
      </c>
    </row>
    <row r="48" spans="2:6" x14ac:dyDescent="0.3">
      <c r="B48" t="s">
        <v>430</v>
      </c>
      <c r="C48" t="s">
        <v>431</v>
      </c>
    </row>
    <row r="49" spans="2:3" x14ac:dyDescent="0.3">
      <c r="B49" t="s">
        <v>432</v>
      </c>
      <c r="C49" t="s">
        <v>433</v>
      </c>
    </row>
  </sheetData>
  <autoFilter ref="B2:F50" xr:uid="{925976EE-96C4-439B-B195-96D444292EEE}"/>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270F4603-8698-4F10-960A-A3B772B46A02}">
            <x14:iconSet iconSet="3Stars" custom="1">
              <x14:cfvo type="percent">
                <xm:f>0</xm:f>
              </x14:cfvo>
              <x14:cfvo type="percent">
                <xm:f>33</xm:f>
              </x14:cfvo>
              <x14:cfvo type="percent">
                <xm:f>67</xm:f>
              </x14:cfvo>
              <x14:cfIcon iconSet="3Symbols2" iconId="0"/>
              <x14:cfIcon iconSet="3Stars" iconId="1"/>
              <x14:cfIcon iconSet="3Symbols" iconId="2"/>
            </x14:iconSet>
          </x14:cfRule>
          <xm:sqref>I2:I4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EAED5-3611-42EA-8AF7-6699EE63286C}">
  <sheetPr>
    <tabColor rgb="FFC00000"/>
  </sheetPr>
  <dimension ref="A1:AY18"/>
  <sheetViews>
    <sheetView showGridLines="0" showRowColHeaders="0" zoomScale="90" zoomScaleNormal="90" workbookViewId="0">
      <selection activeCell="U3" sqref="U3"/>
    </sheetView>
  </sheetViews>
  <sheetFormatPr defaultColWidth="8.88671875" defaultRowHeight="12" x14ac:dyDescent="0.25"/>
  <cols>
    <col min="1" max="1" width="8.88671875" style="4"/>
    <col min="2" max="2" width="0" style="4" hidden="1" customWidth="1"/>
    <col min="3" max="3" width="10" style="4" customWidth="1"/>
    <col min="4" max="4" width="25.109375" style="4" customWidth="1"/>
    <col min="5" max="5" width="10.88671875" style="4" bestFit="1" customWidth="1"/>
    <col min="6" max="6" width="41" style="4" customWidth="1"/>
    <col min="7" max="7" width="11.33203125" style="4" customWidth="1"/>
    <col min="8" max="8" width="14.109375" style="4" customWidth="1"/>
    <col min="9" max="9" width="14.88671875" style="4" customWidth="1"/>
    <col min="10" max="10" width="11.44140625" style="4" customWidth="1"/>
    <col min="11" max="11" width="14.5546875" style="4" customWidth="1"/>
    <col min="12" max="12" width="14.109375" style="4" customWidth="1"/>
    <col min="13" max="13" width="11.5546875" style="4" customWidth="1"/>
    <col min="14" max="14" width="12.5546875" style="4" customWidth="1"/>
    <col min="15" max="15" width="12.33203125" style="4" customWidth="1"/>
    <col min="16" max="16" width="11.44140625" style="4" customWidth="1"/>
    <col min="17" max="17" width="10.33203125" style="4" customWidth="1"/>
    <col min="18" max="18" width="8.88671875" style="4"/>
    <col min="19" max="19" width="11.44140625" style="4" customWidth="1"/>
    <col min="20" max="20" width="14.6640625" style="4" customWidth="1"/>
    <col min="21" max="21" width="14.44140625" style="4" customWidth="1"/>
    <col min="22" max="22" width="13.5546875" style="4" customWidth="1"/>
    <col min="23" max="23" width="14.44140625" style="4" customWidth="1"/>
    <col min="24" max="24" width="19.109375" style="4" customWidth="1"/>
    <col min="25" max="25" width="94.6640625" style="45" customWidth="1"/>
    <col min="26" max="26" width="11.33203125" style="4" hidden="1" customWidth="1"/>
    <col min="27" max="27" width="14.109375" style="4" hidden="1" customWidth="1"/>
    <col min="28" max="28" width="14.88671875" style="4" hidden="1" customWidth="1"/>
    <col min="29" max="29" width="11.44140625" style="4" hidden="1" customWidth="1"/>
    <col min="30" max="30" width="14.5546875" style="4" hidden="1" customWidth="1"/>
    <col min="31" max="31" width="14.109375" style="4" hidden="1" customWidth="1"/>
    <col min="32" max="32" width="11.5546875" style="4" hidden="1" customWidth="1"/>
    <col min="33" max="33" width="11.44140625" style="4" hidden="1" customWidth="1"/>
    <col min="34" max="34" width="10.6640625" style="4" hidden="1" customWidth="1"/>
    <col min="35" max="35" width="11.44140625" style="4" hidden="1" customWidth="1"/>
    <col min="36" max="36" width="10.33203125" style="4" hidden="1" customWidth="1"/>
    <col min="37" max="37" width="8.88671875" style="4" hidden="1" customWidth="1"/>
    <col min="38" max="38" width="11.44140625" style="4" hidden="1" customWidth="1"/>
    <col min="39" max="39" width="14.6640625" style="4" hidden="1" customWidth="1"/>
    <col min="40" max="40" width="14.44140625" style="4" hidden="1" customWidth="1"/>
    <col min="41" max="41" width="13.5546875" style="4" hidden="1" customWidth="1"/>
    <col min="42" max="42" width="15.33203125" style="4" hidden="1" customWidth="1"/>
    <col min="43" max="43" width="12.44140625" style="4" hidden="1" customWidth="1"/>
    <col min="44" max="44" width="14.44140625" style="4" hidden="1" customWidth="1"/>
    <col min="45" max="45" width="12.109375" style="4" hidden="1" customWidth="1"/>
    <col min="46" max="46" width="15.5546875" style="4" hidden="1" customWidth="1"/>
    <col min="47" max="47" width="17.33203125" style="4" hidden="1" customWidth="1"/>
    <col min="48" max="48" width="15.88671875" style="4" hidden="1" customWidth="1"/>
    <col min="49" max="49" width="17.109375" style="4" hidden="1" customWidth="1"/>
    <col min="50" max="50" width="14.44140625" style="4" hidden="1" customWidth="1"/>
    <col min="51" max="51" width="46.33203125" style="4" hidden="1" customWidth="1"/>
    <col min="52" max="16384" width="8.88671875" style="4"/>
  </cols>
  <sheetData>
    <row r="1" spans="1:51" ht="73.95" customHeight="1" x14ac:dyDescent="0.25">
      <c r="A1" s="114"/>
      <c r="B1" s="114"/>
      <c r="C1" s="115"/>
      <c r="D1" s="69"/>
      <c r="E1" s="116"/>
      <c r="F1" s="116"/>
      <c r="G1" s="116"/>
      <c r="H1" s="117"/>
      <c r="I1" s="116"/>
      <c r="J1" s="118" t="s">
        <v>1089</v>
      </c>
      <c r="K1" s="116"/>
      <c r="L1" s="116"/>
      <c r="M1" s="116"/>
      <c r="N1" s="116"/>
      <c r="O1" s="116"/>
      <c r="P1" s="116"/>
      <c r="Q1" s="116"/>
      <c r="R1" s="116"/>
      <c r="S1" s="141" t="s">
        <v>90</v>
      </c>
      <c r="T1" s="140" t="s">
        <v>91</v>
      </c>
      <c r="U1" s="116"/>
      <c r="V1" s="116"/>
      <c r="W1" s="116"/>
      <c r="X1" s="116"/>
      <c r="Y1" s="4"/>
      <c r="AA1" s="119"/>
      <c r="AQ1" s="120"/>
      <c r="AY1" s="121"/>
    </row>
    <row r="2" spans="1:51" customFormat="1" ht="101.4" customHeight="1" x14ac:dyDescent="0.3">
      <c r="C2" s="146" t="s">
        <v>1092</v>
      </c>
      <c r="D2" s="147"/>
      <c r="E2" s="145" t="s">
        <v>1093</v>
      </c>
      <c r="F2" s="145"/>
      <c r="G2" s="145"/>
      <c r="H2" s="145"/>
      <c r="I2" s="145"/>
      <c r="J2" s="145"/>
      <c r="K2" s="145"/>
      <c r="L2" s="145"/>
      <c r="M2" s="145"/>
      <c r="N2" s="145"/>
    </row>
    <row r="3" spans="1:51" ht="183" customHeight="1" x14ac:dyDescent="0.25">
      <c r="A3" s="122" t="s">
        <v>92</v>
      </c>
      <c r="B3" s="122" t="s">
        <v>1091</v>
      </c>
      <c r="C3" s="123" t="s">
        <v>87</v>
      </c>
      <c r="D3" s="70" t="s">
        <v>93</v>
      </c>
      <c r="E3" s="70" t="s">
        <v>88</v>
      </c>
      <c r="F3" s="70" t="s">
        <v>89</v>
      </c>
      <c r="G3" s="124" t="s">
        <v>94</v>
      </c>
      <c r="H3" s="124" t="s">
        <v>95</v>
      </c>
      <c r="I3" s="124" t="s">
        <v>96</v>
      </c>
      <c r="J3" s="124" t="s">
        <v>97</v>
      </c>
      <c r="K3" s="124" t="s">
        <v>98</v>
      </c>
      <c r="L3" s="124" t="s">
        <v>1068</v>
      </c>
      <c r="M3" s="124" t="s">
        <v>99</v>
      </c>
      <c r="N3" s="124" t="s">
        <v>100</v>
      </c>
      <c r="O3" s="124" t="s">
        <v>101</v>
      </c>
      <c r="P3" s="124" t="s">
        <v>102</v>
      </c>
      <c r="Q3" s="124" t="s">
        <v>103</v>
      </c>
      <c r="R3" s="124" t="s">
        <v>104</v>
      </c>
      <c r="S3" s="124" t="s">
        <v>1069</v>
      </c>
      <c r="T3" s="124" t="s">
        <v>1070</v>
      </c>
      <c r="U3" s="124" t="s">
        <v>105</v>
      </c>
      <c r="V3" s="124" t="s">
        <v>106</v>
      </c>
      <c r="W3" s="44" t="s">
        <v>991</v>
      </c>
      <c r="X3" s="44" t="s">
        <v>1065</v>
      </c>
      <c r="Y3" s="44" t="s">
        <v>46</v>
      </c>
      <c r="Z3" s="124" t="s">
        <v>94</v>
      </c>
      <c r="AA3" s="124" t="s">
        <v>95</v>
      </c>
      <c r="AB3" s="124" t="s">
        <v>96</v>
      </c>
      <c r="AC3" s="124" t="s">
        <v>97</v>
      </c>
      <c r="AD3" s="124" t="s">
        <v>98</v>
      </c>
      <c r="AE3" s="124" t="s">
        <v>1068</v>
      </c>
      <c r="AF3" s="124" t="s">
        <v>99</v>
      </c>
      <c r="AG3" s="124" t="s">
        <v>100</v>
      </c>
      <c r="AH3" s="124" t="s">
        <v>101</v>
      </c>
      <c r="AI3" s="124" t="s">
        <v>102</v>
      </c>
      <c r="AJ3" s="124" t="s">
        <v>103</v>
      </c>
      <c r="AK3" s="124" t="s">
        <v>104</v>
      </c>
      <c r="AL3" s="124" t="s">
        <v>1069</v>
      </c>
      <c r="AM3" s="124" t="s">
        <v>1070</v>
      </c>
      <c r="AN3" s="124" t="s">
        <v>105</v>
      </c>
      <c r="AO3" s="124" t="s">
        <v>106</v>
      </c>
      <c r="AP3" s="125" t="s">
        <v>46</v>
      </c>
      <c r="AQ3" s="126" t="s">
        <v>107</v>
      </c>
      <c r="AR3" s="126" t="s">
        <v>108</v>
      </c>
      <c r="AS3" s="126" t="s">
        <v>109</v>
      </c>
      <c r="AT3" s="126" t="s">
        <v>1071</v>
      </c>
      <c r="AU3" s="126" t="s">
        <v>1072</v>
      </c>
      <c r="AV3" s="126" t="s">
        <v>110</v>
      </c>
      <c r="AW3" s="126" t="s">
        <v>111</v>
      </c>
      <c r="AX3" s="126" t="s">
        <v>168</v>
      </c>
      <c r="AY3" s="126" t="s">
        <v>169</v>
      </c>
    </row>
    <row r="4" spans="1:51" ht="24.6" customHeight="1" x14ac:dyDescent="0.25">
      <c r="A4" s="112">
        <v>17.5</v>
      </c>
      <c r="B4" s="112">
        <f>A4/18*100</f>
        <v>97.222222222222214</v>
      </c>
      <c r="C4" s="49">
        <v>45905</v>
      </c>
      <c r="D4" s="43" t="s">
        <v>125</v>
      </c>
      <c r="E4" s="134">
        <v>42103041306</v>
      </c>
      <c r="F4" s="113" t="s">
        <v>82</v>
      </c>
      <c r="G4" s="65" t="s">
        <v>70</v>
      </c>
      <c r="H4" s="65" t="s">
        <v>70</v>
      </c>
      <c r="I4" s="65" t="s">
        <v>70</v>
      </c>
      <c r="J4" s="65" t="s">
        <v>70</v>
      </c>
      <c r="K4" s="65" t="s">
        <v>70</v>
      </c>
      <c r="L4" s="65" t="s">
        <v>70</v>
      </c>
      <c r="M4" s="65" t="s">
        <v>70</v>
      </c>
      <c r="N4" s="65" t="s">
        <v>70</v>
      </c>
      <c r="O4" s="65" t="s">
        <v>70</v>
      </c>
      <c r="P4" s="65" t="s">
        <v>70</v>
      </c>
      <c r="Q4" s="65" t="s">
        <v>70</v>
      </c>
      <c r="R4" s="65" t="s">
        <v>70</v>
      </c>
      <c r="S4" s="65" t="s">
        <v>70</v>
      </c>
      <c r="T4" s="65" t="s">
        <v>70</v>
      </c>
      <c r="U4" s="65" t="s">
        <v>70</v>
      </c>
      <c r="V4" s="65" t="s">
        <v>973</v>
      </c>
      <c r="W4" s="65" t="s">
        <v>70</v>
      </c>
      <c r="X4" s="65" t="s">
        <v>70</v>
      </c>
      <c r="Y4" s="47" t="s">
        <v>1066</v>
      </c>
      <c r="Z4" s="50" t="s">
        <v>70</v>
      </c>
      <c r="AA4" s="50" t="s">
        <v>70</v>
      </c>
      <c r="AB4" s="50" t="s">
        <v>142</v>
      </c>
      <c r="AC4" s="50" t="s">
        <v>70</v>
      </c>
      <c r="AD4" s="50" t="s">
        <v>205</v>
      </c>
      <c r="AE4" s="50" t="s">
        <v>198</v>
      </c>
      <c r="AF4" s="50" t="s">
        <v>70</v>
      </c>
      <c r="AG4" s="50" t="s">
        <v>70</v>
      </c>
      <c r="AH4" s="50" t="s">
        <v>80</v>
      </c>
      <c r="AI4" s="50" t="s">
        <v>200</v>
      </c>
      <c r="AJ4" s="50" t="s">
        <v>204</v>
      </c>
      <c r="AK4" s="50" t="s">
        <v>80</v>
      </c>
      <c r="AL4" s="50" t="s">
        <v>201</v>
      </c>
      <c r="AM4" s="50" t="s">
        <v>203</v>
      </c>
      <c r="AN4" s="50" t="s">
        <v>70</v>
      </c>
      <c r="AO4" s="50" t="s">
        <v>199</v>
      </c>
      <c r="AP4" s="51" t="s">
        <v>202</v>
      </c>
      <c r="AQ4" s="46" t="s">
        <v>74</v>
      </c>
      <c r="AR4" s="46" t="s">
        <v>74</v>
      </c>
      <c r="AS4" s="52" t="s">
        <v>73</v>
      </c>
      <c r="AT4" s="46" t="s">
        <v>75</v>
      </c>
      <c r="AU4" s="46" t="s">
        <v>75</v>
      </c>
      <c r="AV4" s="46" t="s">
        <v>75</v>
      </c>
      <c r="AW4" s="50" t="s">
        <v>143</v>
      </c>
      <c r="AX4" s="50" t="s">
        <v>70</v>
      </c>
      <c r="AY4" s="50" t="s">
        <v>70</v>
      </c>
    </row>
    <row r="5" spans="1:51" ht="20.399999999999999" customHeight="1" x14ac:dyDescent="0.25">
      <c r="A5" s="48">
        <v>17.5</v>
      </c>
      <c r="B5" s="112">
        <f t="shared" ref="B5:B17" si="0">A5/18*100</f>
        <v>97.222222222222214</v>
      </c>
      <c r="C5" s="49">
        <v>45906</v>
      </c>
      <c r="D5" s="43" t="s">
        <v>972</v>
      </c>
      <c r="E5" s="134">
        <v>40003619950</v>
      </c>
      <c r="F5" s="113" t="s">
        <v>113</v>
      </c>
      <c r="G5" s="65" t="s">
        <v>70</v>
      </c>
      <c r="H5" s="65" t="s">
        <v>70</v>
      </c>
      <c r="I5" s="65" t="s">
        <v>70</v>
      </c>
      <c r="J5" s="65" t="s">
        <v>70</v>
      </c>
      <c r="K5" s="65" t="s">
        <v>70</v>
      </c>
      <c r="L5" s="65" t="s">
        <v>70</v>
      </c>
      <c r="M5" s="65" t="s">
        <v>70</v>
      </c>
      <c r="N5" s="65" t="s">
        <v>70</v>
      </c>
      <c r="O5" s="65" t="s">
        <v>70</v>
      </c>
      <c r="P5" s="65" t="s">
        <v>70</v>
      </c>
      <c r="Q5" s="65" t="s">
        <v>70</v>
      </c>
      <c r="R5" s="65" t="s">
        <v>70</v>
      </c>
      <c r="S5" s="65" t="s">
        <v>70</v>
      </c>
      <c r="T5" s="65" t="s">
        <v>70</v>
      </c>
      <c r="U5" s="65" t="s">
        <v>70</v>
      </c>
      <c r="V5" s="65" t="s">
        <v>973</v>
      </c>
      <c r="W5" s="65" t="s">
        <v>70</v>
      </c>
      <c r="X5" s="65" t="s">
        <v>70</v>
      </c>
      <c r="Y5" s="47" t="s">
        <v>1067</v>
      </c>
      <c r="Z5" s="50" t="s">
        <v>70</v>
      </c>
      <c r="AA5" s="50" t="s">
        <v>114</v>
      </c>
      <c r="AB5" s="50" t="s">
        <v>172</v>
      </c>
      <c r="AC5" s="50" t="s">
        <v>173</v>
      </c>
      <c r="AD5" s="50" t="s">
        <v>157</v>
      </c>
      <c r="AE5" s="50" t="s">
        <v>70</v>
      </c>
      <c r="AF5" s="50" t="s">
        <v>80</v>
      </c>
      <c r="AG5" s="50" t="s">
        <v>70</v>
      </c>
      <c r="AH5" s="50" t="s">
        <v>80</v>
      </c>
      <c r="AI5" s="50" t="s">
        <v>70</v>
      </c>
      <c r="AJ5" s="50" t="s">
        <v>80</v>
      </c>
      <c r="AK5" s="50" t="s">
        <v>70</v>
      </c>
      <c r="AL5" s="50" t="s">
        <v>70</v>
      </c>
      <c r="AM5" s="50" t="s">
        <v>70</v>
      </c>
      <c r="AN5" s="50" t="s">
        <v>70</v>
      </c>
      <c r="AO5" s="50" t="s">
        <v>171</v>
      </c>
      <c r="AP5" s="53"/>
      <c r="AQ5" s="46" t="s">
        <v>74</v>
      </c>
      <c r="AR5" s="46" t="s">
        <v>74</v>
      </c>
      <c r="AS5" s="50" t="s">
        <v>159</v>
      </c>
      <c r="AT5" s="50" t="s">
        <v>174</v>
      </c>
      <c r="AU5" s="52" t="s">
        <v>158</v>
      </c>
      <c r="AV5" s="50" t="s">
        <v>117</v>
      </c>
      <c r="AW5" s="50" t="s">
        <v>118</v>
      </c>
      <c r="AX5" s="50" t="s">
        <v>70</v>
      </c>
      <c r="AY5" s="50" t="s">
        <v>170</v>
      </c>
    </row>
    <row r="6" spans="1:51" ht="22.95" customHeight="1" x14ac:dyDescent="0.25">
      <c r="A6" s="48">
        <v>17.5</v>
      </c>
      <c r="B6" s="112">
        <f t="shared" si="0"/>
        <v>97.222222222222214</v>
      </c>
      <c r="C6" s="49">
        <v>45906</v>
      </c>
      <c r="D6" s="43" t="s">
        <v>124</v>
      </c>
      <c r="E6" s="134">
        <v>40103362321</v>
      </c>
      <c r="F6" s="113" t="s">
        <v>22</v>
      </c>
      <c r="G6" s="65" t="s">
        <v>70</v>
      </c>
      <c r="H6" s="65" t="s">
        <v>70</v>
      </c>
      <c r="I6" s="65" t="s">
        <v>70</v>
      </c>
      <c r="J6" s="65" t="s">
        <v>70</v>
      </c>
      <c r="K6" s="65" t="s">
        <v>70</v>
      </c>
      <c r="L6" s="65" t="s">
        <v>70</v>
      </c>
      <c r="M6" s="65" t="s">
        <v>70</v>
      </c>
      <c r="N6" s="65" t="s">
        <v>70</v>
      </c>
      <c r="O6" s="65" t="s">
        <v>70</v>
      </c>
      <c r="P6" s="65" t="s">
        <v>70</v>
      </c>
      <c r="Q6" s="65" t="s">
        <v>70</v>
      </c>
      <c r="R6" s="65" t="s">
        <v>70</v>
      </c>
      <c r="S6" s="65" t="s">
        <v>70</v>
      </c>
      <c r="T6" s="65" t="s">
        <v>70</v>
      </c>
      <c r="U6" s="65" t="s">
        <v>70</v>
      </c>
      <c r="V6" s="65" t="s">
        <v>973</v>
      </c>
      <c r="W6" s="65" t="s">
        <v>70</v>
      </c>
      <c r="X6" s="65" t="s">
        <v>70</v>
      </c>
      <c r="Y6" s="47" t="s">
        <v>1066</v>
      </c>
      <c r="Z6" s="50" t="s">
        <v>70</v>
      </c>
      <c r="AA6" s="50" t="s">
        <v>70</v>
      </c>
      <c r="AB6" s="50" t="s">
        <v>70</v>
      </c>
      <c r="AC6" s="50" t="s">
        <v>70</v>
      </c>
      <c r="AD6" s="50" t="s">
        <v>70</v>
      </c>
      <c r="AE6" s="50" t="s">
        <v>70</v>
      </c>
      <c r="AF6" s="50" t="s">
        <v>80</v>
      </c>
      <c r="AG6" s="50" t="s">
        <v>70</v>
      </c>
      <c r="AH6" s="50" t="s">
        <v>119</v>
      </c>
      <c r="AI6" s="50" t="s">
        <v>116</v>
      </c>
      <c r="AJ6" s="50" t="s">
        <v>120</v>
      </c>
      <c r="AK6" s="50" t="s">
        <v>80</v>
      </c>
      <c r="AL6" s="52" t="s">
        <v>70</v>
      </c>
      <c r="AM6" s="50" t="s">
        <v>181</v>
      </c>
      <c r="AN6" s="50" t="s">
        <v>182</v>
      </c>
      <c r="AO6" s="52" t="s">
        <v>80</v>
      </c>
      <c r="AP6" s="53"/>
      <c r="AQ6" s="50" t="s">
        <v>70</v>
      </c>
      <c r="AR6" s="46" t="s">
        <v>74</v>
      </c>
      <c r="AS6" s="50" t="s">
        <v>154</v>
      </c>
      <c r="AT6" s="46" t="s">
        <v>75</v>
      </c>
      <c r="AU6" s="52" t="s">
        <v>158</v>
      </c>
      <c r="AV6" s="46" t="s">
        <v>75</v>
      </c>
      <c r="AW6" s="50" t="s">
        <v>153</v>
      </c>
      <c r="AX6" s="50" t="s">
        <v>70</v>
      </c>
      <c r="AY6" s="50" t="s">
        <v>156</v>
      </c>
    </row>
    <row r="7" spans="1:51" ht="24.6" customHeight="1" x14ac:dyDescent="0.25">
      <c r="A7" s="48">
        <v>18</v>
      </c>
      <c r="B7" s="135">
        <f t="shared" si="0"/>
        <v>100</v>
      </c>
      <c r="C7" s="49">
        <v>45906</v>
      </c>
      <c r="D7" s="43" t="s">
        <v>123</v>
      </c>
      <c r="E7" s="134">
        <v>40103023035</v>
      </c>
      <c r="F7" s="113" t="s">
        <v>23</v>
      </c>
      <c r="G7" s="65" t="s">
        <v>70</v>
      </c>
      <c r="H7" s="65" t="s">
        <v>70</v>
      </c>
      <c r="I7" s="65" t="s">
        <v>70</v>
      </c>
      <c r="J7" s="65" t="s">
        <v>70</v>
      </c>
      <c r="K7" s="65" t="s">
        <v>70</v>
      </c>
      <c r="L7" s="65" t="s">
        <v>70</v>
      </c>
      <c r="M7" s="65" t="s">
        <v>70</v>
      </c>
      <c r="N7" s="65" t="s">
        <v>70</v>
      </c>
      <c r="O7" s="65" t="s">
        <v>70</v>
      </c>
      <c r="P7" s="65" t="s">
        <v>70</v>
      </c>
      <c r="Q7" s="65" t="s">
        <v>70</v>
      </c>
      <c r="R7" s="65" t="s">
        <v>70</v>
      </c>
      <c r="S7" s="65" t="s">
        <v>70</v>
      </c>
      <c r="T7" s="65" t="s">
        <v>70</v>
      </c>
      <c r="U7" s="65" t="s">
        <v>70</v>
      </c>
      <c r="V7" s="65" t="s">
        <v>70</v>
      </c>
      <c r="W7" s="65" t="s">
        <v>70</v>
      </c>
      <c r="X7" s="65" t="s">
        <v>70</v>
      </c>
      <c r="Y7" s="47" t="s">
        <v>1073</v>
      </c>
      <c r="Z7" s="50" t="s">
        <v>70</v>
      </c>
      <c r="AA7" s="50" t="s">
        <v>150</v>
      </c>
      <c r="AB7" s="50" t="s">
        <v>70</v>
      </c>
      <c r="AC7" s="50" t="s">
        <v>80</v>
      </c>
      <c r="AD7" s="50" t="s">
        <v>132</v>
      </c>
      <c r="AE7" s="50" t="s">
        <v>152</v>
      </c>
      <c r="AF7" s="50" t="s">
        <v>151</v>
      </c>
      <c r="AG7" s="50" t="s">
        <v>70</v>
      </c>
      <c r="AH7" s="50" t="s">
        <v>185</v>
      </c>
      <c r="AI7" s="50" t="s">
        <v>184</v>
      </c>
      <c r="AJ7" s="50" t="s">
        <v>70</v>
      </c>
      <c r="AK7" s="50" t="s">
        <v>70</v>
      </c>
      <c r="AL7" s="50" t="s">
        <v>80</v>
      </c>
      <c r="AM7" s="50" t="s">
        <v>70</v>
      </c>
      <c r="AN7" s="50" t="s">
        <v>80</v>
      </c>
      <c r="AO7" s="50" t="s">
        <v>186</v>
      </c>
      <c r="AP7" s="53"/>
      <c r="AQ7" s="46" t="s">
        <v>74</v>
      </c>
      <c r="AR7" s="46" t="s">
        <v>74</v>
      </c>
      <c r="AS7" s="50" t="s">
        <v>149</v>
      </c>
      <c r="AT7" s="46" t="s">
        <v>75</v>
      </c>
      <c r="AU7" s="52" t="s">
        <v>158</v>
      </c>
      <c r="AV7" s="46" t="s">
        <v>75</v>
      </c>
      <c r="AW7" s="50" t="s">
        <v>148</v>
      </c>
      <c r="AX7" s="50" t="s">
        <v>70</v>
      </c>
      <c r="AY7" s="50" t="s">
        <v>155</v>
      </c>
    </row>
    <row r="8" spans="1:51" ht="23.4" customHeight="1" x14ac:dyDescent="0.25">
      <c r="A8" s="48">
        <v>18</v>
      </c>
      <c r="B8" s="135">
        <f t="shared" si="0"/>
        <v>100</v>
      </c>
      <c r="C8" s="49">
        <v>45906</v>
      </c>
      <c r="D8" s="43" t="s">
        <v>122</v>
      </c>
      <c r="E8" s="134">
        <v>40003367816</v>
      </c>
      <c r="F8" s="113" t="s">
        <v>21</v>
      </c>
      <c r="G8" s="65" t="s">
        <v>70</v>
      </c>
      <c r="H8" s="65" t="s">
        <v>70</v>
      </c>
      <c r="I8" s="65" t="s">
        <v>70</v>
      </c>
      <c r="J8" s="65" t="s">
        <v>70</v>
      </c>
      <c r="K8" s="65" t="s">
        <v>70</v>
      </c>
      <c r="L8" s="65" t="s">
        <v>70</v>
      </c>
      <c r="M8" s="65" t="s">
        <v>70</v>
      </c>
      <c r="N8" s="65" t="s">
        <v>70</v>
      </c>
      <c r="O8" s="65" t="s">
        <v>70</v>
      </c>
      <c r="P8" s="65" t="s">
        <v>70</v>
      </c>
      <c r="Q8" s="65" t="s">
        <v>70</v>
      </c>
      <c r="R8" s="65" t="s">
        <v>70</v>
      </c>
      <c r="S8" s="65" t="s">
        <v>70</v>
      </c>
      <c r="T8" s="65" t="s">
        <v>70</v>
      </c>
      <c r="U8" s="65" t="s">
        <v>70</v>
      </c>
      <c r="V8" s="65" t="s">
        <v>70</v>
      </c>
      <c r="W8" s="65" t="s">
        <v>70</v>
      </c>
      <c r="X8" s="128" t="s">
        <v>70</v>
      </c>
      <c r="Y8" s="47" t="s">
        <v>1074</v>
      </c>
      <c r="Z8" s="50" t="s">
        <v>141</v>
      </c>
      <c r="AA8" s="50" t="s">
        <v>114</v>
      </c>
      <c r="AB8" s="50" t="s">
        <v>209</v>
      </c>
      <c r="AC8" s="50" t="s">
        <v>80</v>
      </c>
      <c r="AD8" s="50" t="s">
        <v>132</v>
      </c>
      <c r="AE8" s="52" t="s">
        <v>74</v>
      </c>
      <c r="AF8" s="50" t="s">
        <v>80</v>
      </c>
      <c r="AG8" s="50" t="s">
        <v>80</v>
      </c>
      <c r="AH8" s="50" t="s">
        <v>207</v>
      </c>
      <c r="AI8" s="50" t="s">
        <v>139</v>
      </c>
      <c r="AJ8" s="50" t="s">
        <v>80</v>
      </c>
      <c r="AK8" s="50" t="s">
        <v>80</v>
      </c>
      <c r="AL8" s="50" t="s">
        <v>208</v>
      </c>
      <c r="AM8" s="50" t="s">
        <v>206</v>
      </c>
      <c r="AN8" s="50" t="s">
        <v>210</v>
      </c>
      <c r="AO8" s="50" t="s">
        <v>211</v>
      </c>
      <c r="AP8" s="51" t="s">
        <v>213</v>
      </c>
      <c r="AQ8" s="46" t="s">
        <v>74</v>
      </c>
      <c r="AR8" s="46" t="s">
        <v>74</v>
      </c>
      <c r="AS8" s="50" t="s">
        <v>140</v>
      </c>
      <c r="AT8" s="46" t="s">
        <v>75</v>
      </c>
      <c r="AU8" s="46" t="s">
        <v>75</v>
      </c>
      <c r="AV8" s="46" t="s">
        <v>75</v>
      </c>
      <c r="AW8" s="50" t="s">
        <v>212</v>
      </c>
      <c r="AX8" s="50" t="s">
        <v>215</v>
      </c>
      <c r="AY8" s="46" t="s">
        <v>214</v>
      </c>
    </row>
    <row r="9" spans="1:51" ht="24.75" customHeight="1" x14ac:dyDescent="0.25">
      <c r="A9" s="48">
        <v>12</v>
      </c>
      <c r="B9" s="112">
        <f t="shared" si="0"/>
        <v>66.666666666666657</v>
      </c>
      <c r="C9" s="49">
        <v>45906</v>
      </c>
      <c r="D9" s="43" t="s">
        <v>126</v>
      </c>
      <c r="E9" s="134">
        <v>41503029600</v>
      </c>
      <c r="F9" s="113" t="s">
        <v>79</v>
      </c>
      <c r="G9" s="65" t="s">
        <v>70</v>
      </c>
      <c r="H9" s="65" t="s">
        <v>70</v>
      </c>
      <c r="I9" s="65" t="s">
        <v>973</v>
      </c>
      <c r="J9" s="67" t="s">
        <v>70</v>
      </c>
      <c r="K9" s="65" t="s">
        <v>70</v>
      </c>
      <c r="L9" s="65" t="s">
        <v>973</v>
      </c>
      <c r="M9" s="132" t="s">
        <v>73</v>
      </c>
      <c r="N9" s="65" t="s">
        <v>70</v>
      </c>
      <c r="O9" s="65" t="s">
        <v>70</v>
      </c>
      <c r="P9" s="65" t="s">
        <v>973</v>
      </c>
      <c r="Q9" s="65" t="s">
        <v>70</v>
      </c>
      <c r="R9" s="65" t="s">
        <v>70</v>
      </c>
      <c r="S9" s="65" t="s">
        <v>973</v>
      </c>
      <c r="T9" s="65" t="s">
        <v>70</v>
      </c>
      <c r="U9" s="65" t="s">
        <v>973</v>
      </c>
      <c r="V9" s="65" t="s">
        <v>973</v>
      </c>
      <c r="W9" s="66" t="s">
        <v>73</v>
      </c>
      <c r="X9" s="66" t="s">
        <v>73</v>
      </c>
      <c r="Y9" s="47" t="s">
        <v>1082</v>
      </c>
      <c r="Z9" s="50" t="s">
        <v>147</v>
      </c>
      <c r="AA9" s="50" t="s">
        <v>189</v>
      </c>
      <c r="AB9" s="50" t="s">
        <v>194</v>
      </c>
      <c r="AC9" s="57" t="s">
        <v>70</v>
      </c>
      <c r="AD9" s="50" t="s">
        <v>146</v>
      </c>
      <c r="AE9" s="50" t="s">
        <v>145</v>
      </c>
      <c r="AF9" s="50" t="s">
        <v>70</v>
      </c>
      <c r="AG9" s="50" t="s">
        <v>70</v>
      </c>
      <c r="AH9" s="50" t="s">
        <v>70</v>
      </c>
      <c r="AI9" s="50" t="s">
        <v>193</v>
      </c>
      <c r="AJ9" s="50" t="s">
        <v>187</v>
      </c>
      <c r="AK9" s="50" t="s">
        <v>70</v>
      </c>
      <c r="AL9" s="50" t="s">
        <v>192</v>
      </c>
      <c r="AM9" s="50" t="s">
        <v>190</v>
      </c>
      <c r="AN9" s="50" t="s">
        <v>144</v>
      </c>
      <c r="AO9" s="50" t="s">
        <v>191</v>
      </c>
      <c r="AP9" s="53"/>
      <c r="AQ9" s="46" t="s">
        <v>74</v>
      </c>
      <c r="AR9" s="46" t="s">
        <v>74</v>
      </c>
      <c r="AS9" s="52" t="s">
        <v>73</v>
      </c>
      <c r="AT9" s="46" t="s">
        <v>75</v>
      </c>
      <c r="AU9" s="52" t="s">
        <v>188</v>
      </c>
      <c r="AV9" s="46" t="s">
        <v>75</v>
      </c>
      <c r="AW9" s="50" t="s">
        <v>197</v>
      </c>
      <c r="AX9" s="50" t="s">
        <v>195</v>
      </c>
      <c r="AY9" s="46" t="s">
        <v>196</v>
      </c>
    </row>
    <row r="10" spans="1:51" ht="24" customHeight="1" x14ac:dyDescent="0.25">
      <c r="A10" s="48">
        <v>17</v>
      </c>
      <c r="B10" s="112">
        <f t="shared" si="0"/>
        <v>94.444444444444443</v>
      </c>
      <c r="C10" s="61">
        <v>45906</v>
      </c>
      <c r="D10" s="43" t="s">
        <v>243</v>
      </c>
      <c r="E10" s="134">
        <v>40003982628</v>
      </c>
      <c r="F10" s="113" t="s">
        <v>167</v>
      </c>
      <c r="G10" s="68" t="s">
        <v>70</v>
      </c>
      <c r="H10" s="67" t="s">
        <v>70</v>
      </c>
      <c r="I10" s="65" t="s">
        <v>973</v>
      </c>
      <c r="J10" s="65" t="s">
        <v>70</v>
      </c>
      <c r="K10" s="65" t="s">
        <v>70</v>
      </c>
      <c r="L10" s="65" t="s">
        <v>70</v>
      </c>
      <c r="M10" s="65" t="s">
        <v>70</v>
      </c>
      <c r="N10" s="67" t="s">
        <v>70</v>
      </c>
      <c r="O10" s="65" t="s">
        <v>70</v>
      </c>
      <c r="P10" s="65" t="s">
        <v>70</v>
      </c>
      <c r="Q10" s="65" t="s">
        <v>70</v>
      </c>
      <c r="R10" s="67" t="s">
        <v>70</v>
      </c>
      <c r="S10" s="65" t="s">
        <v>70</v>
      </c>
      <c r="T10" s="65" t="s">
        <v>70</v>
      </c>
      <c r="U10" s="67" t="s">
        <v>70</v>
      </c>
      <c r="V10" s="65" t="s">
        <v>973</v>
      </c>
      <c r="W10" s="128" t="s">
        <v>70</v>
      </c>
      <c r="X10" s="128" t="s">
        <v>70</v>
      </c>
      <c r="Y10" s="47" t="s">
        <v>1081</v>
      </c>
      <c r="Z10" s="56" t="s">
        <v>253</v>
      </c>
      <c r="AA10" s="57" t="s">
        <v>114</v>
      </c>
      <c r="AB10" s="58" t="s">
        <v>255</v>
      </c>
      <c r="AC10" s="50" t="s">
        <v>251</v>
      </c>
      <c r="AD10" s="50" t="s">
        <v>247</v>
      </c>
      <c r="AE10" s="50" t="s">
        <v>248</v>
      </c>
      <c r="AF10" s="50" t="s">
        <v>70</v>
      </c>
      <c r="AG10" s="57" t="s">
        <v>70</v>
      </c>
      <c r="AH10" s="50" t="s">
        <v>70</v>
      </c>
      <c r="AI10" s="50" t="s">
        <v>254</v>
      </c>
      <c r="AJ10" s="50" t="s">
        <v>246</v>
      </c>
      <c r="AK10" s="57" t="s">
        <v>80</v>
      </c>
      <c r="AL10" s="50" t="s">
        <v>244</v>
      </c>
      <c r="AM10" s="50" t="s">
        <v>245</v>
      </c>
      <c r="AN10" s="57" t="s">
        <v>70</v>
      </c>
      <c r="AO10" s="50" t="s">
        <v>252</v>
      </c>
      <c r="AP10" s="53"/>
      <c r="AQ10" s="46" t="s">
        <v>74</v>
      </c>
      <c r="AR10" s="46" t="s">
        <v>74</v>
      </c>
      <c r="AS10" s="46" t="s">
        <v>73</v>
      </c>
      <c r="AT10" s="46" t="s">
        <v>75</v>
      </c>
      <c r="AU10" s="52" t="s">
        <v>256</v>
      </c>
      <c r="AV10" s="46" t="s">
        <v>75</v>
      </c>
      <c r="AW10" s="57" t="s">
        <v>70</v>
      </c>
      <c r="AX10" s="50" t="s">
        <v>249</v>
      </c>
      <c r="AY10" s="46" t="s">
        <v>250</v>
      </c>
    </row>
    <row r="11" spans="1:51" ht="27" customHeight="1" x14ac:dyDescent="0.25">
      <c r="A11" s="48">
        <v>15.5</v>
      </c>
      <c r="B11" s="112">
        <f t="shared" si="0"/>
        <v>86.111111111111114</v>
      </c>
      <c r="C11" s="55">
        <v>45906</v>
      </c>
      <c r="D11" s="43" t="s">
        <v>1079</v>
      </c>
      <c r="E11" s="134">
        <v>41503002432</v>
      </c>
      <c r="F11" s="127" t="s">
        <v>474</v>
      </c>
      <c r="G11" s="68" t="s">
        <v>70</v>
      </c>
      <c r="H11" s="68" t="s">
        <v>70</v>
      </c>
      <c r="I11" s="68" t="s">
        <v>70</v>
      </c>
      <c r="J11" s="68" t="s">
        <v>70</v>
      </c>
      <c r="K11" s="68" t="s">
        <v>70</v>
      </c>
      <c r="L11" s="68" t="s">
        <v>70</v>
      </c>
      <c r="M11" s="68" t="s">
        <v>70</v>
      </c>
      <c r="N11" s="68" t="s">
        <v>70</v>
      </c>
      <c r="O11" s="68" t="s">
        <v>70</v>
      </c>
      <c r="P11" s="68" t="s">
        <v>70</v>
      </c>
      <c r="Q11" s="68" t="s">
        <v>70</v>
      </c>
      <c r="R11" s="68" t="s">
        <v>70</v>
      </c>
      <c r="S11" s="68" t="s">
        <v>70</v>
      </c>
      <c r="T11" s="68" t="s">
        <v>70</v>
      </c>
      <c r="U11" s="68" t="s">
        <v>70</v>
      </c>
      <c r="V11" s="68" t="s">
        <v>973</v>
      </c>
      <c r="W11" s="66" t="s">
        <v>73</v>
      </c>
      <c r="X11" s="66" t="s">
        <v>73</v>
      </c>
      <c r="Y11" s="47" t="s">
        <v>1080</v>
      </c>
      <c r="Z11" s="56" t="s">
        <v>235</v>
      </c>
      <c r="AA11" s="56" t="s">
        <v>114</v>
      </c>
      <c r="AB11" s="50" t="s">
        <v>136</v>
      </c>
      <c r="AC11" s="50" t="s">
        <v>241</v>
      </c>
      <c r="AD11" s="50" t="s">
        <v>137</v>
      </c>
      <c r="AE11" s="50" t="s">
        <v>70</v>
      </c>
      <c r="AF11" s="50" t="s">
        <v>138</v>
      </c>
      <c r="AG11" s="56" t="s">
        <v>70</v>
      </c>
      <c r="AH11" s="50" t="s">
        <v>70</v>
      </c>
      <c r="AI11" s="50" t="s">
        <v>70</v>
      </c>
      <c r="AJ11" s="50" t="s">
        <v>70</v>
      </c>
      <c r="AK11" s="50" t="s">
        <v>70</v>
      </c>
      <c r="AL11" s="50" t="s">
        <v>239</v>
      </c>
      <c r="AM11" s="50" t="s">
        <v>236</v>
      </c>
      <c r="AN11" s="50" t="s">
        <v>242</v>
      </c>
      <c r="AO11" s="50" t="s">
        <v>238</v>
      </c>
      <c r="AP11" s="51" t="s">
        <v>237</v>
      </c>
      <c r="AQ11" s="46" t="s">
        <v>74</v>
      </c>
      <c r="AR11" s="46" t="s">
        <v>74</v>
      </c>
      <c r="AS11" s="50" t="s">
        <v>240</v>
      </c>
      <c r="AT11" s="46" t="s">
        <v>75</v>
      </c>
      <c r="AU11" s="46" t="s">
        <v>224</v>
      </c>
      <c r="AV11" s="46" t="s">
        <v>75</v>
      </c>
      <c r="AW11" s="50" t="s">
        <v>135</v>
      </c>
      <c r="AX11" s="54" t="s">
        <v>73</v>
      </c>
      <c r="AY11" s="54" t="s">
        <v>73</v>
      </c>
    </row>
    <row r="12" spans="1:51" ht="24" customHeight="1" x14ac:dyDescent="0.25">
      <c r="A12" s="48">
        <v>15</v>
      </c>
      <c r="B12" s="112">
        <f t="shared" si="0"/>
        <v>83.333333333333343</v>
      </c>
      <c r="C12" s="55">
        <v>45907</v>
      </c>
      <c r="D12" s="43" t="s">
        <v>129</v>
      </c>
      <c r="E12" s="134">
        <v>40003246194</v>
      </c>
      <c r="F12" s="113" t="s">
        <v>29</v>
      </c>
      <c r="G12" s="68" t="s">
        <v>70</v>
      </c>
      <c r="H12" s="68" t="s">
        <v>70</v>
      </c>
      <c r="I12" s="65" t="s">
        <v>70</v>
      </c>
      <c r="J12" s="68" t="s">
        <v>70</v>
      </c>
      <c r="K12" s="65" t="s">
        <v>70</v>
      </c>
      <c r="L12" s="65" t="s">
        <v>70</v>
      </c>
      <c r="M12" s="65" t="s">
        <v>70</v>
      </c>
      <c r="N12" s="65" t="s">
        <v>70</v>
      </c>
      <c r="O12" s="68" t="s">
        <v>70</v>
      </c>
      <c r="P12" s="68" t="s">
        <v>70</v>
      </c>
      <c r="Q12" s="68" t="s">
        <v>70</v>
      </c>
      <c r="R12" s="68" t="s">
        <v>70</v>
      </c>
      <c r="S12" s="65" t="s">
        <v>70</v>
      </c>
      <c r="T12" s="68" t="s">
        <v>973</v>
      </c>
      <c r="U12" s="65" t="s">
        <v>70</v>
      </c>
      <c r="V12" s="65" t="s">
        <v>973</v>
      </c>
      <c r="W12" s="66" t="s">
        <v>73</v>
      </c>
      <c r="X12" s="66" t="s">
        <v>73</v>
      </c>
      <c r="Y12" s="47" t="s">
        <v>1083</v>
      </c>
      <c r="Z12" s="56" t="s">
        <v>70</v>
      </c>
      <c r="AA12" s="56" t="s">
        <v>70</v>
      </c>
      <c r="AB12" s="50" t="s">
        <v>228</v>
      </c>
      <c r="AC12" s="56" t="s">
        <v>70</v>
      </c>
      <c r="AD12" s="50" t="s">
        <v>132</v>
      </c>
      <c r="AE12" s="50" t="s">
        <v>70</v>
      </c>
      <c r="AF12" s="50" t="s">
        <v>70</v>
      </c>
      <c r="AG12" s="50" t="s">
        <v>70</v>
      </c>
      <c r="AH12" s="56" t="s">
        <v>70</v>
      </c>
      <c r="AI12" s="56" t="s">
        <v>70</v>
      </c>
      <c r="AJ12" s="56" t="s">
        <v>131</v>
      </c>
      <c r="AK12" s="56" t="s">
        <v>70</v>
      </c>
      <c r="AL12" s="50" t="s">
        <v>227</v>
      </c>
      <c r="AM12" s="56" t="s">
        <v>226</v>
      </c>
      <c r="AN12" s="50" t="s">
        <v>70</v>
      </c>
      <c r="AO12" s="50" t="s">
        <v>225</v>
      </c>
      <c r="AP12" s="53" t="s">
        <v>230</v>
      </c>
      <c r="AQ12" s="46" t="s">
        <v>74</v>
      </c>
      <c r="AR12" s="46" t="s">
        <v>74</v>
      </c>
      <c r="AS12" s="46" t="s">
        <v>73</v>
      </c>
      <c r="AT12" s="46" t="s">
        <v>75</v>
      </c>
      <c r="AU12" s="46" t="s">
        <v>75</v>
      </c>
      <c r="AV12" s="46" t="s">
        <v>75</v>
      </c>
      <c r="AW12" s="46" t="s">
        <v>73</v>
      </c>
      <c r="AX12" s="54" t="s">
        <v>73</v>
      </c>
      <c r="AY12" s="54" t="s">
        <v>73</v>
      </c>
    </row>
    <row r="13" spans="1:51" ht="29.25" customHeight="1" x14ac:dyDescent="0.25">
      <c r="A13" s="62">
        <v>13.5</v>
      </c>
      <c r="B13" s="112">
        <f t="shared" si="0"/>
        <v>75</v>
      </c>
      <c r="C13" s="55">
        <v>45907</v>
      </c>
      <c r="D13" s="43" t="s">
        <v>133</v>
      </c>
      <c r="E13" s="134">
        <v>40003223971</v>
      </c>
      <c r="F13" s="113" t="s">
        <v>112</v>
      </c>
      <c r="G13" s="68" t="s">
        <v>70</v>
      </c>
      <c r="H13" s="67" t="s">
        <v>70</v>
      </c>
      <c r="I13" s="65" t="s">
        <v>70</v>
      </c>
      <c r="J13" s="65" t="s">
        <v>70</v>
      </c>
      <c r="K13" s="65" t="s">
        <v>70</v>
      </c>
      <c r="L13" s="65" t="s">
        <v>973</v>
      </c>
      <c r="M13" s="65" t="s">
        <v>70</v>
      </c>
      <c r="N13" s="65" t="s">
        <v>70</v>
      </c>
      <c r="O13" s="65" t="s">
        <v>70</v>
      </c>
      <c r="P13" s="65" t="s">
        <v>70</v>
      </c>
      <c r="Q13" s="65" t="s">
        <v>70</v>
      </c>
      <c r="R13" s="65" t="s">
        <v>70</v>
      </c>
      <c r="S13" s="66" t="s">
        <v>73</v>
      </c>
      <c r="T13" s="65" t="s">
        <v>973</v>
      </c>
      <c r="U13" s="65" t="s">
        <v>70</v>
      </c>
      <c r="V13" s="65" t="s">
        <v>973</v>
      </c>
      <c r="W13" s="66" t="s">
        <v>73</v>
      </c>
      <c r="X13" s="66" t="s">
        <v>73</v>
      </c>
      <c r="Y13" s="47" t="s">
        <v>1084</v>
      </c>
      <c r="Z13" s="56" t="s">
        <v>70</v>
      </c>
      <c r="AA13" s="57" t="s">
        <v>70</v>
      </c>
      <c r="AB13" s="50" t="s">
        <v>70</v>
      </c>
      <c r="AC13" s="50" t="s">
        <v>233</v>
      </c>
      <c r="AD13" s="50" t="s">
        <v>132</v>
      </c>
      <c r="AE13" s="50" t="s">
        <v>70</v>
      </c>
      <c r="AF13" s="50" t="s">
        <v>70</v>
      </c>
      <c r="AG13" s="50" t="s">
        <v>70</v>
      </c>
      <c r="AH13" s="50" t="s">
        <v>70</v>
      </c>
      <c r="AI13" s="50" t="s">
        <v>70</v>
      </c>
      <c r="AJ13" s="50" t="s">
        <v>134</v>
      </c>
      <c r="AK13" s="50" t="s">
        <v>70</v>
      </c>
      <c r="AL13" s="54" t="s">
        <v>73</v>
      </c>
      <c r="AM13" s="50" t="s">
        <v>231</v>
      </c>
      <c r="AN13" s="50" t="s">
        <v>234</v>
      </c>
      <c r="AO13" s="50" t="s">
        <v>232</v>
      </c>
      <c r="AP13" s="53"/>
      <c r="AQ13" s="46" t="s">
        <v>74</v>
      </c>
      <c r="AR13" s="50" t="s">
        <v>70</v>
      </c>
      <c r="AS13" s="46" t="s">
        <v>73</v>
      </c>
      <c r="AT13" s="46" t="s">
        <v>75</v>
      </c>
      <c r="AU13" s="46" t="s">
        <v>224</v>
      </c>
      <c r="AV13" s="46" t="s">
        <v>75</v>
      </c>
      <c r="AW13" s="46" t="s">
        <v>73</v>
      </c>
      <c r="AX13" s="54" t="s">
        <v>73</v>
      </c>
      <c r="AY13" s="54" t="s">
        <v>73</v>
      </c>
    </row>
    <row r="14" spans="1:51" ht="21" customHeight="1" x14ac:dyDescent="0.25">
      <c r="A14" s="48">
        <v>15</v>
      </c>
      <c r="B14" s="112">
        <f t="shared" si="0"/>
        <v>83.333333333333343</v>
      </c>
      <c r="C14" s="55">
        <v>45907</v>
      </c>
      <c r="D14" s="43" t="s">
        <v>1078</v>
      </c>
      <c r="E14" s="134">
        <v>41503002269</v>
      </c>
      <c r="F14" s="127" t="s">
        <v>480</v>
      </c>
      <c r="G14" s="65" t="s">
        <v>973</v>
      </c>
      <c r="H14" s="65" t="s">
        <v>70</v>
      </c>
      <c r="I14" s="65" t="s">
        <v>70</v>
      </c>
      <c r="J14" s="65" t="s">
        <v>70</v>
      </c>
      <c r="K14" s="65" t="s">
        <v>70</v>
      </c>
      <c r="L14" s="65" t="s">
        <v>70</v>
      </c>
      <c r="M14" s="65" t="s">
        <v>70</v>
      </c>
      <c r="N14" s="65" t="s">
        <v>70</v>
      </c>
      <c r="O14" s="65" t="s">
        <v>70</v>
      </c>
      <c r="P14" s="65" t="s">
        <v>70</v>
      </c>
      <c r="Q14" s="65" t="s">
        <v>70</v>
      </c>
      <c r="R14" s="65" t="s">
        <v>70</v>
      </c>
      <c r="S14" s="66" t="s">
        <v>73</v>
      </c>
      <c r="T14" s="67" t="s">
        <v>973</v>
      </c>
      <c r="U14" s="65" t="s">
        <v>70</v>
      </c>
      <c r="V14" s="66" t="s">
        <v>73</v>
      </c>
      <c r="W14" s="65" t="s">
        <v>70</v>
      </c>
      <c r="X14" s="128" t="s">
        <v>70</v>
      </c>
      <c r="Y14" s="47" t="s">
        <v>1085</v>
      </c>
      <c r="Z14" s="56" t="s">
        <v>258</v>
      </c>
      <c r="AA14" s="50" t="s">
        <v>263</v>
      </c>
      <c r="AB14" s="50" t="s">
        <v>265</v>
      </c>
      <c r="AC14" s="57" t="s">
        <v>70</v>
      </c>
      <c r="AD14" s="50" t="s">
        <v>260</v>
      </c>
      <c r="AE14" s="57" t="s">
        <v>70</v>
      </c>
      <c r="AF14" s="50" t="s">
        <v>70</v>
      </c>
      <c r="AG14" s="50" t="s">
        <v>262</v>
      </c>
      <c r="AH14" s="57" t="s">
        <v>70</v>
      </c>
      <c r="AI14" s="59" t="s">
        <v>73</v>
      </c>
      <c r="AJ14" s="57" t="s">
        <v>70</v>
      </c>
      <c r="AK14" s="57" t="s">
        <v>70</v>
      </c>
      <c r="AL14" s="54" t="s">
        <v>976</v>
      </c>
      <c r="AM14" s="52" t="s">
        <v>264</v>
      </c>
      <c r="AN14" s="59" t="s">
        <v>73</v>
      </c>
      <c r="AO14" s="50" t="s">
        <v>261</v>
      </c>
      <c r="AP14" s="51" t="s">
        <v>259</v>
      </c>
      <c r="AQ14" s="46" t="s">
        <v>74</v>
      </c>
      <c r="AR14" s="46" t="s">
        <v>74</v>
      </c>
      <c r="AS14" s="46" t="s">
        <v>73</v>
      </c>
      <c r="AT14" s="46" t="s">
        <v>75</v>
      </c>
      <c r="AU14" s="46" t="s">
        <v>75</v>
      </c>
      <c r="AV14" s="46" t="s">
        <v>75</v>
      </c>
      <c r="AW14" s="46" t="s">
        <v>73</v>
      </c>
      <c r="AX14" s="50" t="s">
        <v>266</v>
      </c>
      <c r="AY14" s="46" t="s">
        <v>257</v>
      </c>
    </row>
    <row r="15" spans="1:51" ht="30.75" customHeight="1" x14ac:dyDescent="0.25">
      <c r="A15" s="48">
        <v>14.5</v>
      </c>
      <c r="B15" s="112">
        <f t="shared" si="0"/>
        <v>80.555555555555557</v>
      </c>
      <c r="C15" s="55">
        <v>45907</v>
      </c>
      <c r="D15" s="43" t="s">
        <v>127</v>
      </c>
      <c r="E15" s="134">
        <v>40003258333</v>
      </c>
      <c r="F15" s="113" t="s">
        <v>85</v>
      </c>
      <c r="G15" s="68" t="s">
        <v>70</v>
      </c>
      <c r="H15" s="68" t="s">
        <v>70</v>
      </c>
      <c r="I15" s="65" t="s">
        <v>973</v>
      </c>
      <c r="J15" s="68" t="s">
        <v>70</v>
      </c>
      <c r="K15" s="65" t="s">
        <v>70</v>
      </c>
      <c r="L15" s="65" t="s">
        <v>70</v>
      </c>
      <c r="M15" s="68" t="s">
        <v>70</v>
      </c>
      <c r="N15" s="68" t="s">
        <v>70</v>
      </c>
      <c r="O15" s="68" t="s">
        <v>70</v>
      </c>
      <c r="P15" s="68" t="s">
        <v>70</v>
      </c>
      <c r="Q15" s="68" t="s">
        <v>70</v>
      </c>
      <c r="R15" s="68" t="s">
        <v>70</v>
      </c>
      <c r="S15" s="68" t="s">
        <v>70</v>
      </c>
      <c r="T15" s="68" t="s">
        <v>973</v>
      </c>
      <c r="U15" s="68" t="s">
        <v>70</v>
      </c>
      <c r="V15" s="68" t="s">
        <v>973</v>
      </c>
      <c r="W15" s="66" t="s">
        <v>73</v>
      </c>
      <c r="X15" s="66" t="s">
        <v>73</v>
      </c>
      <c r="Y15" s="47" t="s">
        <v>1086</v>
      </c>
      <c r="Z15" s="56" t="s">
        <v>70</v>
      </c>
      <c r="AA15" s="56" t="s">
        <v>114</v>
      </c>
      <c r="AB15" s="50" t="s">
        <v>219</v>
      </c>
      <c r="AC15" s="56" t="s">
        <v>975</v>
      </c>
      <c r="AD15" s="50" t="s">
        <v>137</v>
      </c>
      <c r="AE15" s="50" t="s">
        <v>70</v>
      </c>
      <c r="AF15" s="56" t="s">
        <v>128</v>
      </c>
      <c r="AG15" s="56" t="s">
        <v>70</v>
      </c>
      <c r="AH15" s="56" t="s">
        <v>220</v>
      </c>
      <c r="AI15" s="56" t="s">
        <v>222</v>
      </c>
      <c r="AJ15" s="56" t="s">
        <v>223</v>
      </c>
      <c r="AK15" s="56" t="s">
        <v>80</v>
      </c>
      <c r="AL15" s="56" t="s">
        <v>221</v>
      </c>
      <c r="AM15" s="56" t="s">
        <v>216</v>
      </c>
      <c r="AN15" s="56" t="s">
        <v>217</v>
      </c>
      <c r="AO15" s="56" t="s">
        <v>130</v>
      </c>
      <c r="AP15" s="53" t="s">
        <v>229</v>
      </c>
      <c r="AQ15" s="46" t="s">
        <v>74</v>
      </c>
      <c r="AR15" s="50" t="s">
        <v>218</v>
      </c>
      <c r="AS15" s="46" t="s">
        <v>73</v>
      </c>
      <c r="AT15" s="46" t="s">
        <v>75</v>
      </c>
      <c r="AU15" s="46" t="s">
        <v>224</v>
      </c>
      <c r="AV15" s="46" t="s">
        <v>75</v>
      </c>
      <c r="AW15" s="46" t="s">
        <v>73</v>
      </c>
      <c r="AX15" s="54" t="s">
        <v>73</v>
      </c>
      <c r="AY15" s="54" t="s">
        <v>73</v>
      </c>
    </row>
    <row r="16" spans="1:51" ht="19.5" customHeight="1" x14ac:dyDescent="0.25">
      <c r="A16" s="48">
        <v>15</v>
      </c>
      <c r="B16" s="112">
        <f t="shared" si="0"/>
        <v>83.333333333333343</v>
      </c>
      <c r="C16" s="55">
        <v>45907</v>
      </c>
      <c r="D16" s="43" t="s">
        <v>121</v>
      </c>
      <c r="E16" s="134">
        <v>40003286750</v>
      </c>
      <c r="F16" s="113" t="s">
        <v>83</v>
      </c>
      <c r="G16" s="65" t="s">
        <v>70</v>
      </c>
      <c r="H16" s="65" t="s">
        <v>70</v>
      </c>
      <c r="I16" s="65" t="s">
        <v>973</v>
      </c>
      <c r="J16" s="128" t="s">
        <v>70</v>
      </c>
      <c r="K16" s="65" t="s">
        <v>70</v>
      </c>
      <c r="L16" s="66" t="s">
        <v>73</v>
      </c>
      <c r="M16" s="65" t="s">
        <v>70</v>
      </c>
      <c r="N16" s="65" t="s">
        <v>70</v>
      </c>
      <c r="O16" s="66" t="s">
        <v>73</v>
      </c>
      <c r="P16" s="128" t="s">
        <v>973</v>
      </c>
      <c r="Q16" s="65" t="s">
        <v>70</v>
      </c>
      <c r="R16" s="65" t="s">
        <v>70</v>
      </c>
      <c r="S16" s="128" t="s">
        <v>70</v>
      </c>
      <c r="T16" s="128" t="s">
        <v>70</v>
      </c>
      <c r="U16" s="128" t="s">
        <v>70</v>
      </c>
      <c r="V16" s="128" t="s">
        <v>70</v>
      </c>
      <c r="W16" s="65" t="s">
        <v>70</v>
      </c>
      <c r="X16" s="65" t="s">
        <v>70</v>
      </c>
      <c r="Y16" s="47" t="s">
        <v>1087</v>
      </c>
      <c r="Z16" s="50" t="s">
        <v>80</v>
      </c>
      <c r="AA16" s="50" t="s">
        <v>114</v>
      </c>
      <c r="AB16" s="52" t="s">
        <v>180</v>
      </c>
      <c r="AC16" s="52" t="s">
        <v>70</v>
      </c>
      <c r="AD16" s="50" t="s">
        <v>179</v>
      </c>
      <c r="AE16" s="54" t="s">
        <v>73</v>
      </c>
      <c r="AF16" s="50" t="s">
        <v>80</v>
      </c>
      <c r="AG16" s="50" t="s">
        <v>80</v>
      </c>
      <c r="AH16" s="54" t="s">
        <v>73</v>
      </c>
      <c r="AI16" s="50" t="s">
        <v>115</v>
      </c>
      <c r="AJ16" s="50" t="s">
        <v>175</v>
      </c>
      <c r="AK16" s="50" t="s">
        <v>80</v>
      </c>
      <c r="AL16" s="54" t="s">
        <v>73</v>
      </c>
      <c r="AM16" s="52" t="s">
        <v>176</v>
      </c>
      <c r="AN16" s="54" t="s">
        <v>73</v>
      </c>
      <c r="AO16" s="54" t="s">
        <v>73</v>
      </c>
      <c r="AP16" s="53"/>
      <c r="AQ16" s="46" t="s">
        <v>74</v>
      </c>
      <c r="AR16" s="46" t="s">
        <v>74</v>
      </c>
      <c r="AS16" s="52" t="s">
        <v>73</v>
      </c>
      <c r="AT16" s="46" t="s">
        <v>75</v>
      </c>
      <c r="AU16" s="50" t="s">
        <v>177</v>
      </c>
      <c r="AV16" s="46" t="s">
        <v>75</v>
      </c>
      <c r="AW16" s="50" t="s">
        <v>178</v>
      </c>
      <c r="AX16" s="60" t="s">
        <v>73</v>
      </c>
      <c r="AY16" s="50" t="s">
        <v>183</v>
      </c>
    </row>
    <row r="17" spans="1:49" ht="30" customHeight="1" x14ac:dyDescent="0.25">
      <c r="A17" s="48">
        <v>18</v>
      </c>
      <c r="B17" s="135">
        <f t="shared" si="0"/>
        <v>100</v>
      </c>
      <c r="C17" s="129">
        <v>45907</v>
      </c>
      <c r="D17" s="130" t="s">
        <v>980</v>
      </c>
      <c r="E17" s="134">
        <v>40003109638</v>
      </c>
      <c r="F17" s="113" t="s">
        <v>597</v>
      </c>
      <c r="G17" s="65" t="s">
        <v>70</v>
      </c>
      <c r="H17" s="65" t="s">
        <v>70</v>
      </c>
      <c r="I17" s="65" t="s">
        <v>70</v>
      </c>
      <c r="J17" s="128" t="s">
        <v>70</v>
      </c>
      <c r="K17" s="128" t="s">
        <v>70</v>
      </c>
      <c r="L17" s="128" t="s">
        <v>70</v>
      </c>
      <c r="M17" s="65" t="s">
        <v>70</v>
      </c>
      <c r="N17" s="65" t="s">
        <v>70</v>
      </c>
      <c r="O17" s="65" t="s">
        <v>70</v>
      </c>
      <c r="P17" s="65" t="s">
        <v>70</v>
      </c>
      <c r="Q17" s="65" t="s">
        <v>70</v>
      </c>
      <c r="R17" s="65" t="s">
        <v>70</v>
      </c>
      <c r="S17" s="65" t="s">
        <v>70</v>
      </c>
      <c r="T17" s="65" t="s">
        <v>70</v>
      </c>
      <c r="U17" s="65" t="s">
        <v>70</v>
      </c>
      <c r="V17" s="65" t="s">
        <v>70</v>
      </c>
      <c r="W17" s="65" t="s">
        <v>70</v>
      </c>
      <c r="X17" s="65" t="s">
        <v>70</v>
      </c>
      <c r="Y17" s="47" t="s">
        <v>1088</v>
      </c>
      <c r="AW17" s="46"/>
    </row>
    <row r="18" spans="1:49" x14ac:dyDescent="0.25">
      <c r="AW18" s="46"/>
    </row>
  </sheetData>
  <sortState xmlns:xlrd2="http://schemas.microsoft.com/office/spreadsheetml/2017/richdata2" ref="A4:AY16">
    <sortCondition descending="1" ref="A4:A16"/>
  </sortState>
  <mergeCells count="2">
    <mergeCell ref="C2:D2"/>
    <mergeCell ref="E2:N2"/>
  </mergeCells>
  <phoneticPr fontId="33" type="noConversion"/>
  <conditionalFormatting sqref="G3:X17">
    <cfRule type="containsText" dxfId="0" priority="1" operator="containsText" text="daļēji">
      <formula>NOT(ISERROR(SEARCH("daļēji",G3)))</formula>
    </cfRule>
  </conditionalFormatting>
  <hyperlinks>
    <hyperlink ref="D8" r:id="rId1" xr:uid="{BD7FE821-D262-4F6F-BD5C-6C8BE89770F2}"/>
    <hyperlink ref="D6" r:id="rId2" xr:uid="{644B5C9C-E765-4A13-9939-A764C0EFE422}"/>
    <hyperlink ref="D4" r:id="rId3" xr:uid="{189F6CE6-E2B4-41ED-9A99-85350CEB9399}"/>
    <hyperlink ref="D9" r:id="rId4" xr:uid="{BA3E0071-83F6-4F47-8C0B-006DCAAED0DB}"/>
    <hyperlink ref="D16" r:id="rId5" xr:uid="{0D50F542-929E-41F5-B48D-B0740F87938E}"/>
    <hyperlink ref="D15" r:id="rId6" xr:uid="{7B790F61-53EA-408C-8FBB-242D34E0A886}"/>
    <hyperlink ref="Z15" r:id="rId7" xr:uid="{9E1FAC92-1B09-4166-B4BC-7BCD153DBF8B}"/>
    <hyperlink ref="AM15" r:id="rId8" display="daļēji (trūkst profes. darba pieredzes, izgl. apraksts un amati citās sab.)" xr:uid="{4449CFE6-B4FD-430F-9DEC-71A012174F1C}"/>
    <hyperlink ref="AG15" r:id="rId9" xr:uid="{93CC889C-14D9-4B9D-8298-232A7240B9C2}"/>
    <hyperlink ref="AH15" r:id="rId10" display="ir (norādīts, ka neveic ziedošanu (dāvināšanu))" xr:uid="{BF6ABF2E-B27F-4F65-A6CD-3318598BDA11}"/>
    <hyperlink ref="AO15" r:id="rId11" xr:uid="{BB349E32-F9AE-4AEE-A17F-BCE40146CDC9}"/>
    <hyperlink ref="AL15" r:id="rId12" xr:uid="{ACD19E3F-5776-4588-88C8-9E2AC38F6C8F}"/>
    <hyperlink ref="AK15" r:id="rId13" xr:uid="{491416E8-2FC1-4785-AEB1-16CDD7C1B835}"/>
    <hyperlink ref="AA15" r:id="rId14" xr:uid="{ADAE4E37-CD73-4D42-ABDC-7CA8522C465A}"/>
    <hyperlink ref="AI15" r:id="rId15" display="daļēji (publ. Inform. līdz 31.12.2020., trūkst aktuālā)" xr:uid="{8FC49673-0B80-46E3-B4B9-9C1E0102DC37}"/>
    <hyperlink ref="AF15" r:id="rId16" xr:uid="{61E9F030-1A60-4C6F-8B3E-AFE5C058ED1D}"/>
    <hyperlink ref="AD15" r:id="rId17" xr:uid="{97E4FD68-4D3E-4C28-B118-8E012A71D60A}"/>
    <hyperlink ref="AC15" r:id="rId18" xr:uid="{9E678331-EC70-4D93-9FBF-B39B3771151C}"/>
    <hyperlink ref="AJ15" r:id="rId19" display="ir (katram iepirkumam atsevišķi saite EIS)" xr:uid="{6B1FE6AE-478C-429C-92D1-1C82B307BA10}"/>
    <hyperlink ref="D12" r:id="rId20" xr:uid="{6672327A-9A86-4D3D-9139-2C2C33DCDC19}"/>
    <hyperlink ref="AL12" r:id="rId21" display="daļēji (valdes reglaments publicēts, par padomi nav inf.)" xr:uid="{234D2E69-0E7F-4731-A786-16DA3B35C297}"/>
    <hyperlink ref="AK12" r:id="rId22" xr:uid="{EBAEB814-3B91-425B-86AF-F5BBA65F49A4}"/>
    <hyperlink ref="AO12" r:id="rId23" xr:uid="{51B44072-C804-4E76-9680-EC7506559231}"/>
    <hyperlink ref="AM12" r:id="rId24" display="daļēji (trūkst pilnv. termiņi; padome nav norādīta)" xr:uid="{C68C1498-77BB-4A6B-BE5D-BD64D90A081B}"/>
    <hyperlink ref="AG12" r:id="rId25" display="nav (pie organiz.str. publ. īpašuma struktūra, pamatdarb. veidi un strat. mērķi)" xr:uid="{3208CAD9-84B1-493F-84ED-8C51C56F7ECF}"/>
    <hyperlink ref="AN12" r:id="rId26" xr:uid="{A2C9AEFC-A3BF-4568-9291-3A75D5EE0573}"/>
    <hyperlink ref="AI12" r:id="rId27" xr:uid="{E0AFB966-D255-44BF-89F1-C6BD1F62ED59}"/>
    <hyperlink ref="AH12" r:id="rId28" xr:uid="{0CF45A48-5ECB-471E-8614-3A195FECEE80}"/>
    <hyperlink ref="AJ12" r:id="rId29" xr:uid="{DED97D3E-200D-4927-A260-6B25CE65F913}"/>
    <hyperlink ref="AD12" r:id="rId30" xr:uid="{CD6B8B91-74ED-4490-B1A8-86204567DAD0}"/>
    <hyperlink ref="AE12" r:id="rId31" xr:uid="{C4AE0E73-2FDF-4F3E-B26C-48EA814F2A3C}"/>
    <hyperlink ref="AC12" r:id="rId32" xr:uid="{B799FD48-E59A-4846-8811-804C72BB674F}"/>
    <hyperlink ref="D13" r:id="rId33" xr:uid="{F5B20939-2DF8-47C2-80C0-95E4E03C50A9}"/>
    <hyperlink ref="AJ13" r:id="rId34" xr:uid="{5B588819-77D4-4C14-9D86-F9F415E7DE00}"/>
    <hyperlink ref="Z12" r:id="rId35" xr:uid="{16E30DF1-B2C2-49EA-B7A5-9FD8463C890E}"/>
    <hyperlink ref="AF13" r:id="rId36" xr:uid="{266DFE41-EEC0-4AFE-AF1E-DBF42CDD37E8}"/>
    <hyperlink ref="AA12" r:id="rId37" xr:uid="{DFA5B173-629E-4B56-A3CE-F5C5ABF3CB55}"/>
    <hyperlink ref="AM13" r:id="rId38" display="daļēji (trūkst valdes profes. darba pieredzes, izgl. apraksti un amati citās sab.)" xr:uid="{8FBD62AD-89F6-4369-A867-48701EAC3A18}"/>
    <hyperlink ref="AD13" r:id="rId39" xr:uid="{BB2316A1-355C-446A-8722-1889CAC356AB}"/>
    <hyperlink ref="AE13" r:id="rId40" display="ir (t.sk. par 2017.g. no gada pārsk.)" xr:uid="{E2FF6A90-4A4E-48C7-849B-E20888ACB848}"/>
    <hyperlink ref="AN13" r:id="rId41" display="ir" xr:uid="{6F3EEC5D-4DD5-4A13-9A76-6A4AFD8E2751}"/>
    <hyperlink ref="AK13" r:id="rId42" xr:uid="{0D2A9BD4-45EA-4528-87EB-FD1216A834D1}"/>
    <hyperlink ref="AH13" r:id="rId43" xr:uid="{82EE25BA-11AD-4E99-A139-F82233B446F1}"/>
    <hyperlink ref="AI13" r:id="rId44" xr:uid="{775C2BEC-A86A-4E8E-89B8-CB8711BA86EA}"/>
    <hyperlink ref="AR13" r:id="rId45" xr:uid="{F333A601-82EB-4C19-B27E-1057CD624F76}"/>
    <hyperlink ref="AB13" r:id="rId46" xr:uid="{04E96DFF-D502-44F2-AFF7-9F5431AF170C}"/>
    <hyperlink ref="AO13" r:id="rId47" display="ir" xr:uid="{0E4A15BE-4271-466B-A14D-DE04BD0927F4}"/>
    <hyperlink ref="AC13" r:id="rId48" xr:uid="{F799B715-C7A9-4872-8DBC-7BF9178C6387}"/>
    <hyperlink ref="AG13" r:id="rId49" xr:uid="{14AE3A74-4657-45E3-9883-60F20A210D93}"/>
    <hyperlink ref="Z11" r:id="rId50" display="ir (no public. Stratēģijas 2022.-2024.g.)" xr:uid="{A87021AE-AF5D-450F-82D7-8505BF576DEC}"/>
    <hyperlink ref="AM11" r:id="rId51" display="ir" xr:uid="{4C29C2DC-EDD9-487B-B23C-B7264F8FD65C}"/>
    <hyperlink ref="AG11" r:id="rId52" xr:uid="{777A88E4-0854-4F81-BC9E-247D5B1404B4}"/>
    <hyperlink ref="AW11" r:id="rId53" xr:uid="{54C4E974-2A0B-4CF8-8F69-61D5213F0B4C}"/>
    <hyperlink ref="AK11" r:id="rId54" xr:uid="{99DE8C7B-96B3-4553-B371-8797BA073813}"/>
    <hyperlink ref="AA11" r:id="rId55" xr:uid="{866E48CF-B4E7-4D77-A474-4DE12A0AA585}"/>
    <hyperlink ref="AL11" r:id="rId56" display="ir" xr:uid="{525B2107-1F8C-48F4-A7B7-AED71F375FC0}"/>
    <hyperlink ref="AJ11" r:id="rId57" xr:uid="{5FEC2972-3A7B-4EA8-8B37-90B25BE95703}"/>
    <hyperlink ref="AB11" r:id="rId58" xr:uid="{87DAFA5C-C82A-4845-8D4F-74F4E7B7DCB9}"/>
    <hyperlink ref="AC11" r:id="rId59" display="ir (neauditēti starpperiodu pārsk. un auditēti gada pārsk.)" xr:uid="{0C9987FD-1267-4FA3-BD95-867BA9CACE27}"/>
    <hyperlink ref="AD11" r:id="rId60" xr:uid="{8D1A10CF-7C68-40F3-A8F8-1E3C387EA0EB}"/>
    <hyperlink ref="AE11" r:id="rId61" xr:uid="{4C7FA0DB-94F9-49CD-89F7-2D17F2CA8242}"/>
    <hyperlink ref="AH11" r:id="rId62" xr:uid="{1F9ECA9E-0166-448B-A6C2-66451BA8BF5E}"/>
    <hyperlink ref="AI11" r:id="rId63" xr:uid="{CCB54CE5-BCFD-4BB0-9C1B-38663463D089}"/>
    <hyperlink ref="AN11" r:id="rId64" xr:uid="{2E1674D6-D1CB-46B6-9700-5FFE8EC05BEC}"/>
    <hyperlink ref="AF11" r:id="rId65" xr:uid="{A011192B-0E0C-43F6-AEBD-1C823E074B7A}"/>
    <hyperlink ref="AJ8" r:id="rId66" xr:uid="{DB6593A0-5149-4BEA-B835-EADEF6556590}"/>
    <hyperlink ref="AC8" r:id="rId67" xr:uid="{1C6D53BD-9EB4-4C22-9748-037BF5057455}"/>
    <hyperlink ref="AB8" r:id="rId68" xr:uid="{87AF7688-90B2-47DD-A89B-2106FBB3A89B}"/>
    <hyperlink ref="AF8" r:id="rId69" xr:uid="{7DE2D28A-CA00-48BB-A620-76C8B263AF3A}"/>
    <hyperlink ref="AM8" r:id="rId70" display="ir (padome un valde)" xr:uid="{9A378D8C-C34E-41C5-981D-533F1BB6A7A2}"/>
    <hyperlink ref="AA8" r:id="rId71" xr:uid="{99189A89-A205-43E5-A97F-0AC96BB65EE7}"/>
    <hyperlink ref="AK8" r:id="rId72" xr:uid="{428FAF7B-F40F-40A4-8592-6DDF9BA9DC23}"/>
    <hyperlink ref="AG8" r:id="rId73" xr:uid="{3781CBF6-F6F6-4156-8151-E73E0379BCED}"/>
    <hyperlink ref="AN8" r:id="rId74" xr:uid="{E68634F5-DB9C-4324-B2AE-5AE48C0581A2}"/>
    <hyperlink ref="AD8" r:id="rId75" xr:uid="{A6C37FD1-BFE4-4ED1-B7E5-D4AD25D2D86D}"/>
    <hyperlink ref="Z8" r:id="rId76" display="ir (no stratēģijā 2019. – 2023.g., 34.lpp)" xr:uid="{DA3CEC52-A509-4B32-A45A-BC0AD75ED15D}"/>
    <hyperlink ref="AI8" r:id="rId77" xr:uid="{0BE93E58-7946-476B-91AD-DF75880037A2}"/>
    <hyperlink ref="AH8" r:id="rId78" display="ir" xr:uid="{06800C2C-9E9D-4EE6-92D0-BD98BA924270}"/>
    <hyperlink ref="AS8" r:id="rId79" xr:uid="{5455C099-6546-4AC5-8ABC-F1420EC776A8}"/>
    <hyperlink ref="AO8" r:id="rId80" xr:uid="{ECF49076-6292-494C-96ED-19C01F36C2AF}"/>
    <hyperlink ref="AX8" r:id="rId81" xr:uid="{610B22EA-FA5B-4D64-B2D4-685CC6CF13F7}"/>
    <hyperlink ref="AJ4" r:id="rId82" display="ir (iepirk. no 2019.g. ir precīza saite EIS)" xr:uid="{4F77B32E-5ADC-47A4-8419-7B898F987BA1}"/>
    <hyperlink ref="AM4" r:id="rId83" display="ir (padome un valde)" xr:uid="{1AC5BB6E-E86D-4351-86CC-956887FF7EC0}"/>
    <hyperlink ref="AG4" r:id="rId84" display="nav (norādīts, bet nav dok. pievienots)" xr:uid="{43432955-235D-43F4-8F09-032C550FA6AB}"/>
    <hyperlink ref="Z4" r:id="rId85" xr:uid="{0887EBDA-0A96-4CF4-BDD2-7B0B8387C0DD}"/>
    <hyperlink ref="AA4" r:id="rId86" xr:uid="{9BE5CFE8-622E-42F0-8227-9CC3202B2874}"/>
    <hyperlink ref="AD4" r:id="rId87" display="ir" xr:uid="{86C7025E-6D96-42BA-8CD3-26019D6FD6E9}"/>
    <hyperlink ref="AO4" r:id="rId88" xr:uid="{7C0FE77C-0822-45F2-B88E-AFF9FF18E9B9}"/>
    <hyperlink ref="AH4" r:id="rId89" xr:uid="{2E11C9F1-6266-4CD5-9B85-A887BBF5FA9D}"/>
    <hyperlink ref="AF4" r:id="rId90" xr:uid="{5DE16A66-E9AC-4FD5-BAAE-CD5850325B30}"/>
    <hyperlink ref="AC4" r:id="rId91" display="ir (revidentu paziņ. pie gada pārsk. pārsvarā nav pievienoti)" xr:uid="{350F3962-D759-477A-B3DB-CB188CFCE364}"/>
    <hyperlink ref="AI4" r:id="rId92" display="ir " xr:uid="{5D8FEF3E-AF80-440C-BF6D-7B3EA107DA87}"/>
    <hyperlink ref="AK4" r:id="rId93" xr:uid="{BABF074E-B478-4A35-A6FB-FB6545156868}"/>
    <hyperlink ref="AW4" r:id="rId94" xr:uid="{8C7F2C82-AD88-457B-9A5C-32E3B8C8BE9C}"/>
    <hyperlink ref="AK9" r:id="rId95" xr:uid="{CF100B18-A4AA-4CAC-9F78-271D897899F9}"/>
    <hyperlink ref="AL9" r:id="rId96" display="ir (padomes regl.; valdes nolik. nav)" xr:uid="{1CFC8C6F-46BA-44B1-9328-9B01372CD504}"/>
    <hyperlink ref="AJ9" r:id="rId97" display="ir (norādītā saite uz IUB lapu nedarbojas)" xr:uid="{48ED379C-DDAE-4567-ADE6-334728F165C0}"/>
    <hyperlink ref="AG9" r:id="rId98" xr:uid="{E741A56F-7B3C-41F3-BAFB-4F20149096B2}"/>
    <hyperlink ref="AN9" r:id="rId99" xr:uid="{4C14965F-000E-4188-A4E6-7A9F7B27B765}"/>
    <hyperlink ref="AF9" r:id="rId100" xr:uid="{EC1A2591-70DB-400A-9513-F743DB107687}"/>
    <hyperlink ref="AX9" r:id="rId101" display="ir (iekļauts arī gada pārskatā)" xr:uid="{5F3B5A48-EA55-424E-A587-A32813E7F529}"/>
    <hyperlink ref="AC9" r:id="rId102" xr:uid="{A3BD68E2-C45A-43B6-9CA4-43BAA32D0564}"/>
    <hyperlink ref="AH9" r:id="rId103" xr:uid="{07EA3FAE-C6EB-46F3-BEB1-ED25F5AB248B}"/>
    <hyperlink ref="AI9" r:id="rId104" display="ir" xr:uid="{ECABC41E-BCCE-4D5F-90C6-87FE1E3971DE}"/>
    <hyperlink ref="AO9" r:id="rId105" display="ir (atalgojuma politikas princ. un inform. par vadības atlg. pie CV)" xr:uid="{BD9C0EFA-2B81-4661-8788-58915973219B}"/>
    <hyperlink ref="AE9" r:id="rId106" xr:uid="{AEBC0883-5CD7-4902-85E3-D6BD1F32F8DA}"/>
    <hyperlink ref="AD9" r:id="rId107" display="ir (no budžeta plāna izpildes, tabulā publ. inform. 4. punkts)" xr:uid="{52B3BD55-573A-4638-A1C9-F519BF4D7588}"/>
    <hyperlink ref="Z9" r:id="rId108" xr:uid="{63E64707-2A2A-4310-B267-543D64FDE6B0}"/>
    <hyperlink ref="AA9" r:id="rId109" display="ir (no stratēģijas 202.-2026.g.)" xr:uid="{E8323E3F-851F-4B70-8BCB-DF1C5F11C78E}"/>
    <hyperlink ref="AB9" r:id="rId110" display="daļēji (tabulā publ. inf. 2. punktā, Rīcības plāna izpilde līdz 2018.g., Budžeta plāna izpilde līdz 2020., papildus inf. no gada pārsk.)" xr:uid="{9C7EE376-2E06-47B3-9EF5-AE76D53D6D15}"/>
    <hyperlink ref="D7" r:id="rId111" xr:uid="{75C5A2E6-8438-42BC-8CE0-6F46D5BADDE8}"/>
    <hyperlink ref="AW7" r:id="rId112" display="ir (Iekšējās kontroles politika; Risku pārvaldības politika; Korporatīvās sociālās atbildības un ilgtspējas politika; Interešu konflikta un korupcijas novēršanas politika; Korporatīvās pārvaldības politika, u.c.)" xr:uid="{375E4CDD-D0B9-4A82-B636-9E9DD18EEB21}"/>
    <hyperlink ref="AO7" r:id="rId113" display="ir" xr:uid="{5CB0FA8C-A02A-4AC5-A59B-AFC41902F625}"/>
    <hyperlink ref="AF7" r:id="rId114" display="ir (publ. pie Pārvaldības principi)" xr:uid="{73BD891B-84E0-4924-8652-FCACC51C532D}"/>
    <hyperlink ref="AS7" r:id="rId115" display="ir (publ. pie Pārvaldības principi)" xr:uid="{1F34EEF6-4784-457B-BC5B-15A46D4345EB}"/>
    <hyperlink ref="AX7" r:id="rId116" xr:uid="{5F694C18-8830-467C-955E-F1F75BCAA8E3}"/>
    <hyperlink ref="AM7" r:id="rId117" display="ir (padomes loc. ir norādīts tikai iecelšanas datums)" xr:uid="{DF406E7D-D6BE-4AAA-A4AA-445206C1B374}"/>
    <hyperlink ref="AK7" r:id="rId118" display="ir " xr:uid="{C9437A7E-96B0-4598-AE48-CC939C8A023C}"/>
    <hyperlink ref="AA7" r:id="rId119" xr:uid="{CF4F40DF-42AD-45FD-89DE-E4A9D7A92CDD}"/>
    <hyperlink ref="Z7" r:id="rId120" xr:uid="{023C2547-C6B2-4D14-9B4D-25B3B3D8B247}"/>
    <hyperlink ref="AB7" r:id="rId121" xr:uid="{80D55578-D028-4CD6-B4FD-52DA36D8FF54}"/>
    <hyperlink ref="AG7" r:id="rId122" display="ir " xr:uid="{CC91BA72-4798-4D60-8522-E2A5F6DE81DE}"/>
    <hyperlink ref="AN7" r:id="rId123" xr:uid="{B18697FD-54C7-479A-9086-D850D02433BF}"/>
    <hyperlink ref="AH7" r:id="rId124" display="ir " xr:uid="{A997396A-9979-4D30-9C83-B3A28AD8115F}"/>
    <hyperlink ref="AI7" r:id="rId125" display="ir " xr:uid="{2B328BE1-74C0-4619-B250-14ECBCC33E9B}"/>
    <hyperlink ref="AD7" r:id="rId126" xr:uid="{BCB51EE0-3FCF-4DCB-8444-82474820E04A}"/>
    <hyperlink ref="AE7" r:id="rId127" xr:uid="{249525D3-517F-40AB-8D10-5A205E06BFB0}"/>
    <hyperlink ref="AC7" r:id="rId128" xr:uid="{DC6A4133-68DE-43E5-8D4E-EDDBC73F5B47}"/>
    <hyperlink ref="AJ7" r:id="rId129" xr:uid="{F92AC103-B52E-4FB7-9DB1-A1F6A39DA6F7}"/>
    <hyperlink ref="AY7" r:id="rId130" xr:uid="{01459089-ABA9-4114-A49C-02FE691BD873}"/>
    <hyperlink ref="AN6" r:id="rId131" display="ir " xr:uid="{53BD49A4-CF68-42F0-BC18-4E5EEB3A6F9C}"/>
    <hyperlink ref="AM6" r:id="rId132" display="ir " xr:uid="{AC77BB69-691E-4341-9EC4-977C5F88D837}"/>
    <hyperlink ref="Z6" r:id="rId133" xr:uid="{7010404F-30C7-40DC-88CE-22A2BD652F07}"/>
    <hyperlink ref="AF6" r:id="rId134" xr:uid="{5139B30D-A736-42CC-A71F-A5ECE38B3877}"/>
    <hyperlink ref="AG6" r:id="rId135" display="ir " xr:uid="{1BD931AF-5CAC-4E21-909D-2BCDAA67C301}"/>
    <hyperlink ref="AK6" r:id="rId136" xr:uid="{60E72DDF-E165-410A-8084-61B33429B31D}"/>
    <hyperlink ref="AA6" r:id="rId137" xr:uid="{7FEED133-9F27-468D-9C67-99409091602A}"/>
    <hyperlink ref="AS6" r:id="rId138" display="publ. Ētikas komisijas nolikums" xr:uid="{1BE52BED-FB34-4B1D-A0FD-B72C47247820}"/>
    <hyperlink ref="AH6" r:id="rId139" display="https://rnparvaldnieks.lv/wp-content/uploads/2023/05/ZIEDOSANAS-STRATEGIJA-UN-KARTIBA-002.pdf" xr:uid="{8A7F3849-2410-48AB-B849-C07CF5A3EBB9}"/>
    <hyperlink ref="AI6" r:id="rId140" display="ir (ziedojumi nav veikti un nav saņemti, informācija līdz 2021.g.)" xr:uid="{2C58D4D9-8F76-42A9-8B48-833863D85384}"/>
    <hyperlink ref="AQ6" r:id="rId141" xr:uid="{F785AE2A-8E6A-48D1-B6AB-5D0AE5CD6BBF}"/>
    <hyperlink ref="AW6" r:id="rId142" display="ir (Risku pārvaldība; Korporatīvās pārvaldības kodekss; Korporatīvās sociālās atbildības un ilgtspējas politika; Interešu konflikta un korupcijas risku novēršanas politika; Risku pārvaldības, iekšējās kontroles vides un atbilstības politika, u.c.)" xr:uid="{3AD15D0C-94C6-4ADB-AF02-46243719CF17}"/>
    <hyperlink ref="AE6" r:id="rId143" display="ir (publ. Saņemtie naudas līdz.)" xr:uid="{80DEA7DA-2A59-46A3-B7A6-12319F09B37F}"/>
    <hyperlink ref="AB6" r:id="rId144" xr:uid="{58CAD1CD-D049-48F9-A5A0-4A8629AACBE1}"/>
    <hyperlink ref="AC6" r:id="rId145" xr:uid="{476B1BAA-A2AC-4C89-939C-6340D4D94218}"/>
    <hyperlink ref="AD6" r:id="rId146" display="ir (publ. Veiktās iemaksas 2 atsevišķos dok. - līdz 2018.g. un līdz 2020.g.; nav pievienots 2021.g., no gada pārsk.)" xr:uid="{C1B368B8-E91D-4F91-81EC-FC0EA3163C8C}"/>
    <hyperlink ref="AX6" r:id="rId147" xr:uid="{181F07BD-08F1-4AD1-87E8-1658032E645E}"/>
    <hyperlink ref="AJ16" r:id="rId148" xr:uid="{6185029A-F80A-45FB-8717-2A3323A1DD89}"/>
    <hyperlink ref="Z16" r:id="rId149" xr:uid="{28C1B6D6-464F-43A7-82A0-F0BD8C7F6560}"/>
    <hyperlink ref="AG16" r:id="rId150" xr:uid="{E6DD41A1-E4BA-4EAF-BB5D-818929F551A4}"/>
    <hyperlink ref="AK16" r:id="rId151" xr:uid="{2B38FD6A-EF8F-421E-A7EC-9F6DE237AB4B}"/>
    <hyperlink ref="AA16" r:id="rId152" xr:uid="{8C7319C6-6E6C-4426-800F-A3BBFD2C2DD5}"/>
    <hyperlink ref="AI16" r:id="rId153" xr:uid="{5918EDCF-C07C-4681-B2C7-39D1CB06C01F}"/>
    <hyperlink ref="AF16" r:id="rId154" xr:uid="{1A55BCB2-1CC1-4534-BECA-8E00C3E75238}"/>
    <hyperlink ref="AY16" r:id="rId155" display="ir (no gada pārsk. un Ilgtspējas pārsk.)" xr:uid="{F9BA021E-9923-4F4B-97E1-D37B4B3A2789}"/>
    <hyperlink ref="D5" r:id="rId156" xr:uid="{F8B83A83-EBF6-4D23-916B-C2184C0F86A8}"/>
    <hyperlink ref="AM5" r:id="rId157" xr:uid="{9595B6E9-AE5B-4A66-9611-71E21C9B33AB}"/>
    <hyperlink ref="AK5" r:id="rId158" xr:uid="{91590ACB-AC2A-43DA-8F88-432902FF5EC9}"/>
    <hyperlink ref="AA5" r:id="rId159" xr:uid="{649B1B92-EA9D-4516-A28F-14DD0E983BA7}"/>
    <hyperlink ref="AG5" r:id="rId160" xr:uid="{D906E43C-CC26-42F0-AC72-E121E162CC46}"/>
    <hyperlink ref="AY5" r:id="rId161" xr:uid="{AB1439F6-8B86-4E55-BE17-2A6C1EBDD0EA}"/>
    <hyperlink ref="AX5" r:id="rId162" xr:uid="{D53E0E5B-22F4-4D33-8018-78FD4E74C12C}"/>
    <hyperlink ref="AI5" r:id="rId163" xr:uid="{17BC0392-055E-4BA7-BD50-4954E284584A}"/>
    <hyperlink ref="AC5" r:id="rId164" display="ir " xr:uid="{21BE6466-45A4-42EF-8440-AAAE1B329BB9}"/>
    <hyperlink ref="AE5" r:id="rId165" display="ir " xr:uid="{E11A6BD0-6C4A-4545-B001-6B936422715E}"/>
    <hyperlink ref="AD5" r:id="rId166" xr:uid="{368D710A-7ABC-4FE6-B6CB-109A717383BB}"/>
    <hyperlink ref="AO5" r:id="rId167" display="ir" xr:uid="{D310F103-BE3B-446D-A538-AA2ADB911FD4}"/>
    <hyperlink ref="AJ5" r:id="rId168" xr:uid="{F5605815-24E3-45C3-BE29-1FB65E67480D}"/>
    <hyperlink ref="AH5" r:id="rId169" xr:uid="{4130CC6B-25B7-4F50-A4EB-618219EBD350}"/>
    <hyperlink ref="AW5" r:id="rId170" xr:uid="{E46B96FE-47F2-43F9-81C3-846A7F72BFCD}"/>
    <hyperlink ref="AF5" r:id="rId171" xr:uid="{A86AA955-5DAC-406B-A38B-2BFB2DF5C503}"/>
    <hyperlink ref="Z5" r:id="rId172" xr:uid="{BD57419C-7DE3-4827-96DA-46FCA63781A3}"/>
    <hyperlink ref="AV5" r:id="rId173" xr:uid="{350FC0EF-825F-4C3A-917E-F9BD0D3C0886}"/>
    <hyperlink ref="AB5" r:id="rId174" display="ir  (nefinanšu rezult. līdz 2020.g. un vispārēja inform. no gada pārsk.)" xr:uid="{D0A2AD83-57D7-4A26-9247-FEFA96DE80AE}"/>
    <hyperlink ref="AS5" r:id="rId175" xr:uid="{9FB9B203-9CC8-4BEE-8975-C2CFCD571F78}"/>
    <hyperlink ref="AL5" r:id="rId176" xr:uid="{C2F80528-6546-4382-9E3C-85CA1EFBFE61}"/>
    <hyperlink ref="AN5" r:id="rId177" xr:uid="{F1719D17-5963-40D8-8BA9-C0F40F5718F6}"/>
    <hyperlink ref="AT5" r:id="rId178" display="daļēji (no Korporatīvās pārvaldības kodeksa)" xr:uid="{877382D2-FB17-45A0-B3F6-37216DB8A340}"/>
    <hyperlink ref="AU16" r:id="rId179" xr:uid="{4A026A5E-4E88-4E2A-8187-87C6F3EF5A22}"/>
    <hyperlink ref="AW16" r:id="rId180" xr:uid="{A97CE496-5F5E-4913-9818-3A079D23F6C1}"/>
    <hyperlink ref="AD16" r:id="rId181" xr:uid="{52491E2A-84EE-4C87-856D-9507BE421810}"/>
    <hyperlink ref="AJ6" r:id="rId182" xr:uid="{EE4A0244-4799-481C-82B8-C59318DDCF9D}"/>
    <hyperlink ref="AY6" r:id="rId183" xr:uid="{4A16022B-F96A-4103-B0BB-6E471CE53B4E}"/>
    <hyperlink ref="AL7" r:id="rId184" xr:uid="{23A664DD-EC77-469A-943F-B3853CCBA709}"/>
    <hyperlink ref="AM9" r:id="rId185" xr:uid="{8B5B0072-A756-48C6-82DE-9D705E99F62C}"/>
    <hyperlink ref="AW9" r:id="rId186" xr:uid="{68256D01-4A51-439D-93D6-3AC3CE06ACA9}"/>
    <hyperlink ref="AB4" r:id="rId187" xr:uid="{873A8273-BD0E-4FE2-9CB3-BF9EBB10626B}"/>
    <hyperlink ref="AE4" r:id="rId188" display="ir" xr:uid="{88350D24-0C62-4A71-B336-1944E8FDC843}"/>
    <hyperlink ref="AL4" r:id="rId189" xr:uid="{7B022EA9-BCD1-4BB9-8383-00FD8E216A6D}"/>
    <hyperlink ref="AP4" r:id="rId190" xr:uid="{F65205D4-4BA7-4641-9F1A-617F5C407E2A}"/>
    <hyperlink ref="AN4" r:id="rId191" xr:uid="{DAF307E6-D809-4F72-BDB1-DB970AA131D9}"/>
    <hyperlink ref="AX4" r:id="rId192" xr:uid="{A2BE0A11-1DB0-471B-843C-3975B6445506}"/>
    <hyperlink ref="AY4" r:id="rId193" xr:uid="{D5C0AC27-81CB-45BF-BB4D-4C865BBCA68E}"/>
    <hyperlink ref="AL8" r:id="rId194" xr:uid="{3DCDEBFB-9A40-4F37-BDE4-5F09676E5692}"/>
    <hyperlink ref="AW8" r:id="rId195" xr:uid="{C25523BC-9DA0-4E59-8E12-F4E41A8C05F1}"/>
    <hyperlink ref="AP8" r:id="rId196" xr:uid="{B90900B9-86F6-43D3-961B-730EF747D322}"/>
    <hyperlink ref="AN15" r:id="rId197" xr:uid="{DCCB8137-D023-46D7-9D01-C5E40CF67F90}"/>
    <hyperlink ref="AR15" r:id="rId198" display="ir" xr:uid="{71CA9E26-4CDF-455D-8EDD-6DD9EBFA0F2B}"/>
    <hyperlink ref="AB15" r:id="rId199" xr:uid="{CA0EE67B-15D6-4B34-9142-CCF6CC25BCE9}"/>
    <hyperlink ref="AE15" r:id="rId200" xr:uid="{E1B20C06-34A8-42FC-893C-9E4A7F86A32C}"/>
    <hyperlink ref="AB12" r:id="rId201" display="daļēji (no gada pārsk.)" xr:uid="{53F5782B-ED5B-4477-B4CA-B74CC82AACD8}"/>
    <hyperlink ref="AF12" r:id="rId202" display="daļēji (publ. Inform. uz 2018., nepieciešams aktualizēt)" xr:uid="{DEDADA64-2CFC-48BA-8CEC-F7FE770A7602}"/>
    <hyperlink ref="Z13" r:id="rId203" xr:uid="{C5ECDB93-4858-4A21-857D-5F2FB5CACB6F}"/>
    <hyperlink ref="AA13" r:id="rId204" xr:uid="{A66B9ACB-DBBC-45B4-999E-11E9E4A8C54A}"/>
    <hyperlink ref="AP11" r:id="rId205" xr:uid="{6703EAB4-314F-47A0-BDDC-58F48F0BE4E6}"/>
    <hyperlink ref="AO11" r:id="rId206" display="ir" xr:uid="{7BD2DDF8-B600-4862-B335-4924617BCE63}"/>
    <hyperlink ref="AS11" r:id="rId207" xr:uid="{62330512-1343-457C-8E8B-AA7444821D1C}"/>
    <hyperlink ref="AW15:AW16" r:id="rId208" display="ir (Trauksmes celšanas un korupcijas novēršanas iekšējās kontroles sistēma)" xr:uid="{57AFB2E9-C7EF-42BE-8C1E-00EBFF5BF4AD}"/>
    <hyperlink ref="D10" r:id="rId209" xr:uid="{0A803A95-6000-4D18-880C-EAC2E0401B8A}"/>
    <hyperlink ref="AG10" r:id="rId210" xr:uid="{A42357D3-FDDD-4490-892B-8CFA499346A9}"/>
    <hyperlink ref="AF10" r:id="rId211" xr:uid="{0159F3E4-2611-4176-8E16-8C3D91510BC8}"/>
    <hyperlink ref="AL10" r:id="rId212" xr:uid="{528BD4B7-27AC-4948-BD25-6407CB0A7724}"/>
    <hyperlink ref="AM10" r:id="rId213" display="ir (valdes, padome; attiec;igi pie katra norādīts atalgojums)" xr:uid="{61F4A78B-417C-4DE9-B1FD-514D1302B65E}"/>
    <hyperlink ref="Z10" r:id="rId214" display="ir (no vidēja termiņa stratēģijas 2019. – 2025.g.)" xr:uid="{9774E442-1E2A-4992-91F3-C6A0F3623071}"/>
    <hyperlink ref="AN10" r:id="rId215" xr:uid="{A64FD203-F5D9-499C-B157-D0DDE1DE634C}"/>
    <hyperlink ref="AK10" r:id="rId216" xr:uid="{60E9BFC3-467F-4430-BD86-8A9ED5527097}"/>
    <hyperlink ref="AJ10" r:id="rId217" xr:uid="{EC2C894E-DAA2-4DD3-A4B9-1EF3C0307740}"/>
    <hyperlink ref="AD10" r:id="rId218" xr:uid="{214EB45F-202E-40B0-8185-1BC39A4271A9}"/>
    <hyperlink ref="AE10" r:id="rId219" display="ir" xr:uid="{F0C4C774-1C9C-4C46-B971-D3285FE93F9E}"/>
    <hyperlink ref="AC10" r:id="rId220" display="ir" xr:uid="{1A57D4B3-1F07-46C0-8CC4-04163B42395E}"/>
    <hyperlink ref="AX10" r:id="rId221" xr:uid="{21DC198F-C54F-4BF6-B9B0-C9130A7A3D6C}"/>
    <hyperlink ref="AO10" r:id="rId222" display="ir" xr:uid="{1A89FB33-8C14-4EC4-9728-7A6CB565BBD4}"/>
    <hyperlink ref="AA10" r:id="rId223" display="ir " xr:uid="{80CC9BCC-7803-4815-8810-1B6C31433C43}"/>
    <hyperlink ref="AH10" r:id="rId224" xr:uid="{6FCF9A52-455F-4054-84AC-3F56A115E4CB}"/>
    <hyperlink ref="AI10" r:id="rId225" xr:uid="{2A5FF1CD-3A4E-484C-9CCA-DF81A68640DA}"/>
    <hyperlink ref="AW10" r:id="rId226" xr:uid="{7CC802E7-28D6-416D-A041-F6E704776189}"/>
    <hyperlink ref="AB10" r:id="rId227" display="daļēji (sadaļā &quot;Vidēja termiņa darbības stratēģija&quot; pie finanšu un nefinanšu mērķu īstenošanas rezultātiem ir pievienota inform. 2015.-2016.g.; atsevišķi publiskoti &quot;Budžeta faktiskā izpilde pēc deleģēšanas līgumiem&quot; (no 2021.g.); atsevišķi pievienoti Rīgas Domes lēmumi par noteiktajiem finanšu mērķiem un specifiskajiem nefinanšu mērķiem)" xr:uid="{2D0DFBA8-BA8A-4454-8665-66B95DD04B68}"/>
    <hyperlink ref="AA14" r:id="rId228" display="daļēji ()" xr:uid="{69921B80-A00D-4759-9619-E247BC8E4858}"/>
    <hyperlink ref="AF14" r:id="rId229" display="daļēji (norādīts, ka visas akcijas pieder Daugavpils pilsētas pašvaldībai)" xr:uid="{50381323-2208-4448-B081-7FF648BF6219}"/>
    <hyperlink ref="Z14" r:id="rId230" display="ir (no publicētās stratēģijas, 20. lpp)" xr:uid="{CA096E5C-2A21-481F-ABCD-CBC0B8BD1C9D}"/>
    <hyperlink ref="AP14" r:id="rId231" xr:uid="{396163AC-0C83-4B23-A323-D89F2C77AFA9}"/>
    <hyperlink ref="AE14" r:id="rId232" xr:uid="{F47C647F-754A-476B-9798-D772720D5318}"/>
    <hyperlink ref="AD14" r:id="rId233" xr:uid="{47322745-070E-4525-A4F3-CFC60E9A6DF1}"/>
    <hyperlink ref="AO14" r:id="rId234" xr:uid="{9C176836-D9A8-470A-91D9-8D6C23D779A2}"/>
    <hyperlink ref="AG14" r:id="rId235" display="ir (organizatoriskajā struktūrā nav iekļauta valde un akcionāru sapulce)" xr:uid="{F19622A4-015D-4917-9190-3A233014014B}"/>
    <hyperlink ref="AK14" r:id="rId236" xr:uid="{5016DDD0-FF50-47D6-8220-792CBE7040D1}"/>
    <hyperlink ref="AC14" r:id="rId237" xr:uid="{070384FA-3891-4472-8805-4C4AC4F781D1}"/>
    <hyperlink ref="AH14" r:id="rId238" xr:uid="{2232E75B-A5AB-42F1-84DE-20CE25F4693F}"/>
    <hyperlink ref="AB14" r:id="rId239" xr:uid="{D7728238-28BE-484C-BFAF-53949E09A769}"/>
    <hyperlink ref="AJ14" r:id="rId240" xr:uid="{FD50EE50-16D2-463E-95A7-CC6B21FAFEF2}"/>
    <hyperlink ref="AX14" r:id="rId241" xr:uid="{BBDFE6C2-192D-41C6-BE41-F2C047526683}"/>
    <hyperlink ref="D17" r:id="rId242" xr:uid="{182185E3-9057-4181-98FF-8CFD82398794}"/>
    <hyperlink ref="G15" r:id="rId243" xr:uid="{52DF8A96-BDED-4BA6-B9CA-0D73D692587B}"/>
    <hyperlink ref="T15" r:id="rId244" display="daļēji (trūkst profes. darba pieredzes, izgl. apraksts un amati citās sab.)" xr:uid="{68C67BBE-8968-4C7C-92C0-B6DC0C45609F}"/>
    <hyperlink ref="N15" r:id="rId245" xr:uid="{56B94146-6E4D-41CE-A848-427F3F30AD24}"/>
    <hyperlink ref="O15" r:id="rId246" display="ir (norādīts, ka neveic ziedošanu (dāvināšanu))" xr:uid="{8D42EC6C-3CBD-4CB3-8F7A-35705612FA05}"/>
    <hyperlink ref="R15" r:id="rId247" xr:uid="{CB3DB181-7054-4DF2-9744-F5DA375FFD90}"/>
    <hyperlink ref="H15" r:id="rId248" xr:uid="{026F83A4-E618-4FDF-B8B4-411DB1A4FBD0}"/>
    <hyperlink ref="P15" r:id="rId249" xr:uid="{13BBB0BF-4D61-45D7-8BD8-6F3466BD091A}"/>
    <hyperlink ref="M15" r:id="rId250" xr:uid="{3579DFA2-7903-414F-9F27-3DDADFBD0E81}"/>
    <hyperlink ref="K15" r:id="rId251" display="ir (veiktās iemaksas valsts un pašvald. budžetā, par divid. inform. nav)" xr:uid="{A226F3BF-B5BF-4BA4-8571-148615AD397D}"/>
    <hyperlink ref="J15" r:id="rId252" display="ir (Zvērināta revidenta pārbaudītiem gada pārsk. nav pievienots revidenta ziņojums)" xr:uid="{9AA6F569-F9F2-4F85-99EC-1F5BF9252039}"/>
    <hyperlink ref="Q15" r:id="rId253" display="ir (katram iepirkumam atsevišķi saite EIS)" xr:uid="{5AD1D670-197D-441A-BC6E-F7014FCF6AF3}"/>
    <hyperlink ref="S12" r:id="rId254" display="daļēji (valdes reglaments publicēts, par padomi nav inf.)" xr:uid="{22CDF12D-9495-498D-BF8D-C3494B40710C}"/>
    <hyperlink ref="R12" r:id="rId255" xr:uid="{8CC988B1-8EB9-4503-932E-B92D0807BADA}"/>
    <hyperlink ref="V12" r:id="rId256" display="ir (atalgojuma politikas princ., ietverta inform. par valdes atalg.; par padomi nav inform.)" xr:uid="{D8E2CCB8-016D-44C9-B54C-A68DF0086A39}"/>
    <hyperlink ref="T12" r:id="rId257" display="daļēji (trūkst pilnv. termiņi; padome nav norādīta)" xr:uid="{95398563-616D-4E77-9BEB-2B22603E09DF}"/>
    <hyperlink ref="N12" r:id="rId258" xr:uid="{004C5B22-E2AD-44A2-BBD1-108EB53B63E5}"/>
    <hyperlink ref="U12" r:id="rId259" xr:uid="{4C04A56F-8A5B-481B-834B-37DC589E2BEC}"/>
    <hyperlink ref="P12" r:id="rId260" xr:uid="{847EF0FE-6026-4958-99F6-F214366528B9}"/>
    <hyperlink ref="O12" r:id="rId261" xr:uid="{C8D9F28C-2F46-4DC4-9255-692DC79CA3FE}"/>
    <hyperlink ref="Q12" r:id="rId262" display="ir (precīza adrese EIS)" xr:uid="{BCEBA6A5-A06F-48F0-A58A-62862E4D6F6E}"/>
    <hyperlink ref="K12" r:id="rId263" display="ir (par divid. nav inform.)" xr:uid="{7D295C27-664E-410B-B0EC-CEB812F32CC0}"/>
    <hyperlink ref="L12" r:id="rId264" xr:uid="{CA80EF56-BD24-4572-960F-3CCF85CC9E0C}"/>
    <hyperlink ref="J12" r:id="rId265" xr:uid="{57312AF5-0D0C-411C-9B9A-C5F29D20A1D7}"/>
    <hyperlink ref="Q13" r:id="rId266" display="daļēji (publicēts sākot no 2019.g. un ir vispārēja saite uz EIS)" xr:uid="{2931F653-0E7D-47D2-B31A-D2E2F1D4CA51}"/>
    <hyperlink ref="G12" r:id="rId267" xr:uid="{550C3D08-B7E8-43DC-973B-5A2DC81AF0DA}"/>
    <hyperlink ref="M13" r:id="rId268" xr:uid="{7CFDEE60-6516-4591-BA3A-A2521482BAF7}"/>
    <hyperlink ref="H12" r:id="rId269" xr:uid="{8F72709D-F52A-4779-930B-C1E3F36A8BC5}"/>
    <hyperlink ref="T13" r:id="rId270" display="daļēji (trūkst valdes profes. darba pieredzes, izgl. apraksti un amati citās sab.; padome nav izveidota)" xr:uid="{0E9AB171-D41D-47C4-8EE4-44025666C6A9}"/>
    <hyperlink ref="K13" r:id="rId271" display="ir (par divid. nav inform.)" xr:uid="{41648DE8-A4D5-4423-84E3-244FA6ADB0DB}"/>
    <hyperlink ref="L13" r:id="rId272" display="ir" xr:uid="{1DFCCA55-AA90-4955-A00C-96B1FB472F26}"/>
    <hyperlink ref="U13" r:id="rId273" xr:uid="{D2945F97-379F-48CF-935A-F06388093ABA}"/>
    <hyperlink ref="R13" r:id="rId274" xr:uid="{0FB0BC3B-F452-4CAB-9561-5E9DA16B2BF3}"/>
    <hyperlink ref="O13" r:id="rId275" xr:uid="{B6CF70E9-22B7-4C88-A2F5-0CBB6C308DC2}"/>
    <hyperlink ref="P13" r:id="rId276" xr:uid="{84993932-17F4-4F7F-9AE8-BB55DDE69415}"/>
    <hyperlink ref="I13" r:id="rId277" xr:uid="{BCDF64BC-A26C-4E9D-9631-B4AFA7E645EA}"/>
    <hyperlink ref="V13" r:id="rId278" display="ir" xr:uid="{3CE2F771-95D2-48BC-9102-E92C7F9322C4}"/>
    <hyperlink ref="J13" r:id="rId279" display="daļēji (sākot ar 2022.gadu ir publicēti visi starpp. pārskati.; līdz 2022.g. trūkst starpp. pārskati)" xr:uid="{457B9905-FD73-496C-8FBD-18BB3B65595C}"/>
    <hyperlink ref="N13" r:id="rId280" xr:uid="{04623278-DCFB-4C76-94E4-5141AF1B3558}"/>
    <hyperlink ref="Q8" r:id="rId281" display="ir " xr:uid="{101CA09A-590E-4A9D-AA2F-DB5F66D19548}"/>
    <hyperlink ref="J8" r:id="rId282" display="ir " xr:uid="{C4E903C5-3F49-4B08-9B2B-518B4003637B}"/>
    <hyperlink ref="I8" r:id="rId283" display="ir (Finanšu un nefinanšu mērķu īstenošanas rezultāti)" xr:uid="{C336225B-C816-441D-9455-5F5E00A2B9C2}"/>
    <hyperlink ref="M8" r:id="rId284" display="ir " xr:uid="{C51D134E-30AB-433A-95D1-067F2FA9E032}"/>
    <hyperlink ref="T8" r:id="rId285" display="ir (padome un valde)" xr:uid="{6674FB9C-0D09-48C1-9B76-D2163C8E76D4}"/>
    <hyperlink ref="H8" r:id="rId286" xr:uid="{E8B20B18-AFB4-4945-83D9-C91831922E76}"/>
    <hyperlink ref="R8" r:id="rId287" xr:uid="{0D2AAC27-00AE-4548-8158-F1688E071157}"/>
    <hyperlink ref="N8" r:id="rId288" xr:uid="{90375674-66DF-48F0-9954-B106DDE4E27E}"/>
    <hyperlink ref="U8" r:id="rId289" display="ir (Informācija par dalībnieku sapulcēm)" xr:uid="{74D7502F-57EF-4FE6-81E0-C172EAB80569}"/>
    <hyperlink ref="K8" r:id="rId290" xr:uid="{0FA434E1-E252-47B8-B7CD-72CF14E5B195}"/>
    <hyperlink ref="G8" r:id="rId291" xr:uid="{75126EA5-8392-44A7-B022-FE4342D7BA9F}"/>
    <hyperlink ref="P8" r:id="rId292" display="ir (norādīts, ka ziedojumi nav veikti un nav saņemti)" xr:uid="{2A32F951-712B-4C03-A81F-BA6B9384E952}"/>
    <hyperlink ref="O8" r:id="rId293" xr:uid="{CA117688-E7B0-4309-BF5F-0EF639D4B522}"/>
    <hyperlink ref="V8" r:id="rId294" xr:uid="{3EE56FCA-1A30-4C5A-8F26-E426D684838C}"/>
    <hyperlink ref="Q4" r:id="rId295" display="ir (iepirk. no 2019.g. ir precīza saite EIS)" xr:uid="{9A6E464C-1380-43DC-8D10-7558FABE7CB8}"/>
    <hyperlink ref="T4" r:id="rId296" display="ir (padome un valde)" xr:uid="{966536A6-B686-4262-922B-0DC61A79C521}"/>
    <hyperlink ref="N4" r:id="rId297" xr:uid="{136C1E39-D0C6-4BBD-BA20-B67EC22B8206}"/>
    <hyperlink ref="G4" r:id="rId298" xr:uid="{9534510D-D681-47D5-AC80-82BECE2B56D2}"/>
    <hyperlink ref="H4" r:id="rId299" xr:uid="{E3896600-8BA3-4C3A-A9DB-C4058F5DC462}"/>
    <hyperlink ref="K4" r:id="rId300" xr:uid="{1A81133F-E117-4900-85FD-2784F33436E2}"/>
    <hyperlink ref="V4" r:id="rId301" display="ir  (Atalgojuma politikas principi un informācija par valdes un padomes locekļu atalgojumu)" xr:uid="{A6EB7626-45BB-41B8-A3B7-94EEB7671ABA}"/>
    <hyperlink ref="O4" r:id="rId302" display="ir " xr:uid="{B0B73A45-E348-43C8-B12E-165AEC2F1B76}"/>
    <hyperlink ref="M4" r:id="rId303" xr:uid="{87548525-4059-4722-9810-3BA0D4B2403E}"/>
    <hyperlink ref="J4" r:id="rId304" display="ir (revidentu paziņ. pie gada pārsk. pārsvarā nav pievienoti)" xr:uid="{BF94EF04-70A1-42C3-AD88-021BBEA2972D}"/>
    <hyperlink ref="P4" r:id="rId305" xr:uid="{6C56762E-A99A-4EDF-8C7E-EFEC050A656D}"/>
    <hyperlink ref="R4" r:id="rId306" display="ir " xr:uid="{600A7C7F-C44D-4398-89C9-C80790F954A1}"/>
    <hyperlink ref="R9" r:id="rId307" xr:uid="{D59B8B96-0F99-4DF6-B6A6-FB24929FE91C}"/>
    <hyperlink ref="S9" r:id="rId308" xr:uid="{498F800B-802E-40A1-B17D-3F3C54F9E2E3}"/>
    <hyperlink ref="Q9" r:id="rId309" display="ir (norādītā saite uz IUB lapu nedarbojas)" xr:uid="{53311B44-B870-4371-B25A-A89AC5124A5C}"/>
    <hyperlink ref="N9" r:id="rId310" xr:uid="{9E2EE974-C160-46E5-BCEF-9326FE49C88A}"/>
    <hyperlink ref="M9" r:id="rId311" display="ir" xr:uid="{5AED33CE-C725-493B-A8AD-CD19E3E1AF09}"/>
    <hyperlink ref="J9" r:id="rId312" xr:uid="{E8FB6FA8-E4F1-4806-9EEC-0F8D221B977B}"/>
    <hyperlink ref="O9" r:id="rId313" xr:uid="{9C714AE6-8E80-4F6A-BC09-87FA413DD4A2}"/>
    <hyperlink ref="P9" r:id="rId314" display="ir" xr:uid="{688C4B10-CC93-4F2B-8CDC-8992532E6906}"/>
    <hyperlink ref="V9" r:id="rId315" display="ir (atalgojuma politikas princ. un inform. par vadības atlg. pie CV)" xr:uid="{3834A369-74F0-41E9-8FF4-9EBC4EBE3868}"/>
    <hyperlink ref="L9" r:id="rId316" display="ir (no budžeta plāna izpildes, tabulā publ. inform. 4. punkts)" xr:uid="{F4A74208-627D-4C91-ADFB-488F2C19B1AA}"/>
    <hyperlink ref="K9" r:id="rId317" display="ir (no budžeta plāna izpildes, tabulā publ. inform. 4. punkts)" xr:uid="{057DF82A-73BF-4A36-96EA-2BA473941601}"/>
    <hyperlink ref="G9" r:id="rId318" display="ir (no stratēģijas 2022.-2026.g., 38. lpp)" xr:uid="{C913A0FE-A062-4456-951A-2E715A83B75F}"/>
    <hyperlink ref="H9" r:id="rId319" display="ir (no stratēģijas 202.-2026.g.)" xr:uid="{F020B5CB-4F5C-41CB-A511-22A9C2DCC833}"/>
    <hyperlink ref="I9" r:id="rId320" display="daļēji (tabulā publ. inf. 2. punktā, Rīcības plāna izpilde līdz 2018.g., Budžeta plāna izpilde līdz 2020., papildus inf. no gada pārsk.)" xr:uid="{D94F84B2-F039-4947-BCD5-EBA2E9DF2A01}"/>
    <hyperlink ref="V7" r:id="rId321" display="daļēji" xr:uid="{ED45BA85-74D3-41FA-8B92-7EF89153667C}"/>
    <hyperlink ref="M7" r:id="rId322" display="ir (publ. pie Pārvaldības principi)" xr:uid="{23BF31A5-BE4A-45B9-9896-E27D9230F489}"/>
    <hyperlink ref="T7" r:id="rId323" display="ir (padomes loc. ir norādīts tikai iecelšanas datums)" xr:uid="{48827F5E-5E98-4E3A-932D-8D2BD541301B}"/>
    <hyperlink ref="R7" r:id="rId324" xr:uid="{EA99799C-85E6-48F8-8ED9-171AB65D7FD3}"/>
    <hyperlink ref="H7" r:id="rId325" display="ir (galvenās darbības jomas; komercdarb.veidi no statūtiem)" xr:uid="{01FCDD57-A285-43BA-A77A-3F19128D7EA5}"/>
    <hyperlink ref="G7" r:id="rId326" xr:uid="{85FA1BCB-C71D-4123-9C64-0BD7391A7335}"/>
    <hyperlink ref="I7" r:id="rId327" display="daļēji" xr:uid="{A303B4F9-CE9A-4D4A-B54D-67DB13A1C97E}"/>
    <hyperlink ref="N7" r:id="rId328" display="ir " xr:uid="{E83D8A08-5546-4CDF-859B-6600FAE877C4}"/>
    <hyperlink ref="U7" r:id="rId329" display="ir " xr:uid="{C1770E96-63FC-4F4D-A086-508A3A567773}"/>
    <hyperlink ref="O7" r:id="rId330" location="ziedosanas_davinasanas_kartiba" xr:uid="{859AD9AA-BF37-409E-9582-F0580BEC428A}"/>
    <hyperlink ref="K7" r:id="rId331" location="nodoklu_maksajumi" xr:uid="{972B505A-26D6-4DCD-BF7D-768D41B76F69}"/>
    <hyperlink ref="L7" r:id="rId332" location="valsts_un_pasvaldibas_budzeta_finansejums" xr:uid="{B18D144B-1D39-4794-8FDB-D29E4B381EB0}"/>
    <hyperlink ref="J7" r:id="rId333" xr:uid="{3993957B-62A7-4136-BC03-AB5C64A0F42C}"/>
    <hyperlink ref="Q7" r:id="rId334" xr:uid="{3EEF9852-42A7-422A-83BA-3EFC8F9CD522}"/>
    <hyperlink ref="U6" r:id="rId335" display="ir " xr:uid="{8D415880-E768-4AA5-B9A5-086A125D5444}"/>
    <hyperlink ref="G6" r:id="rId336" xr:uid="{C5ED4B0F-B2A4-4655-B06D-50C348B3B6C0}"/>
    <hyperlink ref="M6" r:id="rId337" display="ir " xr:uid="{1ABC908A-AE53-4F88-986C-99CD68E7EFD7}"/>
    <hyperlink ref="N6" r:id="rId338" xr:uid="{D5A55B3C-DD4A-4E9E-AFB8-889A20BB2FE8}"/>
    <hyperlink ref="R6" r:id="rId339" xr:uid="{24F5D109-6EB8-49EB-A4AB-2D1CC5591F5F}"/>
    <hyperlink ref="H6" r:id="rId340" xr:uid="{A81083B4-6047-4505-8AF3-7D65B8C7188C}"/>
    <hyperlink ref="O6" r:id="rId341" xr:uid="{12AF7221-AE1B-4E1A-BE4B-6E6CB133E294}"/>
    <hyperlink ref="P6" r:id="rId342" xr:uid="{0F832260-6540-464F-9A48-62E854C6DBB6}"/>
    <hyperlink ref="L6" r:id="rId343" xr:uid="{75C06676-51AF-44E2-9899-5046BC6F3DCD}"/>
    <hyperlink ref="I6" r:id="rId344" xr:uid="{73980F22-A720-43EA-8A5B-3DC561ED44B1}"/>
    <hyperlink ref="J6" r:id="rId345" xr:uid="{E8013AFE-16CC-4B6F-B8D1-3F2FB7E8F22A}"/>
    <hyperlink ref="K6" r:id="rId346" xr:uid="{BA7E3F16-2F53-4CFE-AC25-CD03978B5CB7}"/>
    <hyperlink ref="Q16" r:id="rId347" display="ir (norādītās precīzas saites uz dažādām ārējo elektronisko iepirkumu sist.)" xr:uid="{196A5EE6-4A3C-449F-957E-100AF35FFCA8}"/>
    <hyperlink ref="N16" r:id="rId348" display="ir " xr:uid="{6858310F-C8FC-4AE2-B35E-EE754E302932}"/>
    <hyperlink ref="R16" r:id="rId349" xr:uid="{7C1CCEA2-B83B-4FAF-9948-334F8B3DC61D}"/>
    <hyperlink ref="H16" r:id="rId350" xr:uid="{6493922D-5B00-4AE7-8F09-A13CC51DC972}"/>
    <hyperlink ref="M16" r:id="rId351" display="ir " xr:uid="{B0318B20-58BD-4A36-8E71-F4F9960D4EF0}"/>
    <hyperlink ref="T5" r:id="rId352" xr:uid="{9B03F335-3EDD-4855-A323-0EEA73135A85}"/>
    <hyperlink ref="R5" r:id="rId353" xr:uid="{E849F6F5-C180-4540-9CDC-4C4EB98E7B72}"/>
    <hyperlink ref="H5" r:id="rId354" xr:uid="{B46DEB62-9010-49C8-A8A1-7F563B2C5419}"/>
    <hyperlink ref="N5" r:id="rId355" xr:uid="{21AE7BF0-1438-43BB-8B83-B10CFC93AC72}"/>
    <hyperlink ref="P5" r:id="rId356" xr:uid="{40E5A9F7-E138-4B7D-A5FE-93A5358FBED4}"/>
    <hyperlink ref="J5" r:id="rId357" display="ir " xr:uid="{D919F2E9-F2E0-411E-A0D7-013664AC4B81}"/>
    <hyperlink ref="L5" r:id="rId358" xr:uid="{CBDF0F35-EE43-42E5-B004-98D0C7289843}"/>
    <hyperlink ref="K5" r:id="rId359" display="ir  (kopējā nodokļu summa par katru gadu atsevišķi un papildus no gada pārsk.)" xr:uid="{2E25D939-AEFB-441D-ABE6-EEAF00AF8814}"/>
    <hyperlink ref="V5" r:id="rId360" xr:uid="{F53DAD10-D9AF-4D56-B739-CD40A2C25E0A}"/>
    <hyperlink ref="Q5" r:id="rId361" display="ir " xr:uid="{27E8B05C-4D6E-4A33-8718-C6185F54BCDE}"/>
    <hyperlink ref="O5" r:id="rId362" xr:uid="{32598D39-743D-451B-855D-0B8CEFB6E15E}"/>
    <hyperlink ref="M5" r:id="rId363" display="ir " xr:uid="{C97BB4E5-E2D1-4B5E-A528-F35289E65F64}"/>
    <hyperlink ref="G5" r:id="rId364" xr:uid="{73DEA486-5907-4F5C-AEB2-24439BCF85DA}"/>
    <hyperlink ref="I5" r:id="rId365" display="ir  (nefinanšu rezult. līdz 2020.g. un vispārēja inform. no gada pārsk.)" xr:uid="{603AEB5A-4377-4023-9417-CCCFEF25B56A}"/>
    <hyperlink ref="S5" r:id="rId366" xr:uid="{A330B3B7-0340-40A1-A4D2-822ADE0507E3}"/>
    <hyperlink ref="U5" r:id="rId367" xr:uid="{2800DE6A-2BC4-4F9E-9598-8DE701C8571F}"/>
    <hyperlink ref="K16" r:id="rId368" display="ir (tīmekļvietnes lapā &quot;Iemaksas budžetā&quot; ir informācija tikai par 2021./2022.finanšu gadu, papildus no gada pārsk., publicēta dividenžu politika)" xr:uid="{A255581C-4DAD-4CA7-B799-7D719243EC7D}"/>
    <hyperlink ref="S7" r:id="rId369" display="ir " xr:uid="{7958C473-E0D1-42BC-A3D2-95392B6DC9C5}"/>
    <hyperlink ref="T9" r:id="rId370" display="daļēji" xr:uid="{9CEFDB4E-41A3-4FC9-8200-D145DD2C917C}"/>
    <hyperlink ref="I4" r:id="rId371" xr:uid="{CC876CCF-5676-444C-9CAB-B2147EDD9A5D}"/>
    <hyperlink ref="L4" r:id="rId372" xr:uid="{142AA251-96B3-41D6-A67D-B33ED912543B}"/>
    <hyperlink ref="S4" r:id="rId373" display="ir (Valdes un padomes nolikumi)" xr:uid="{72EB5276-B075-4859-8839-429CD42D71E0}"/>
    <hyperlink ref="U4" r:id="rId374" xr:uid="{E09935AF-AABB-4472-8321-879318E7DE74}"/>
    <hyperlink ref="S8" r:id="rId375" display="ir (Padomes nolikums un Valdes reglaments)" xr:uid="{0FB9383B-A9FF-43D6-9A88-2CE3DA325DE0}"/>
    <hyperlink ref="U15" r:id="rId376" display="ir (dalībnieku sapulces)" xr:uid="{22124D19-6BB9-4B5E-82DB-5571E108C40C}"/>
    <hyperlink ref="I15" r:id="rId377" display="daļēji (apraksta formā; bulkleti &quot;Slimnīca skaitļos un faktos&quot;)" xr:uid="{74F563E8-432F-4F79-8D1A-BC412961532F}"/>
    <hyperlink ref="I12" r:id="rId378" xr:uid="{549C44CA-9514-4F56-B006-EBEA02C4E274}"/>
    <hyperlink ref="M12" r:id="rId379" display="daļēji (publ. Inform. uz 2018., nepieciešams aktualizēt)" xr:uid="{944F68FC-AFC0-4D5C-89BD-24F3573D7DBE}"/>
    <hyperlink ref="G13" r:id="rId380" xr:uid="{A3BC4046-C7C0-4058-92A5-EDE080C51BB4}"/>
    <hyperlink ref="H13" r:id="rId381" xr:uid="{D2CA66D5-4B88-4CBE-8270-20789C95126E}"/>
    <hyperlink ref="N10" r:id="rId382" xr:uid="{9F06A0F0-9ABD-4F96-B0F2-B2E2F85C6662}"/>
    <hyperlink ref="M10" r:id="rId383" xr:uid="{037666DE-1F10-4B11-BAA4-3BED2BF72F9D}"/>
    <hyperlink ref="S10" r:id="rId384" display="ir (valdes reglaments, padomes reglaments)" xr:uid="{E948ED0A-24FB-47E4-933B-F1691CF2783A}"/>
    <hyperlink ref="T10" r:id="rId385" display="ir (valdes, padome; attiecīgi pie katra norādīts atalgojums)" xr:uid="{259B2524-56A2-47BD-9CBC-6671E5C308B0}"/>
    <hyperlink ref="G10" r:id="rId386" xr:uid="{D9B91644-BDE9-42F6-9D89-217D146434B4}"/>
    <hyperlink ref="U10" r:id="rId387" xr:uid="{265E81BD-091E-4A33-810E-7EF4A84E055A}"/>
    <hyperlink ref="R10" r:id="rId388" display="ir " xr:uid="{C97735EC-205D-40A6-8572-6DD0EE31DEAF}"/>
    <hyperlink ref="Q10" r:id="rId389" display="ir (aktuāliem iepirkumiem ir precīza saite EIS)" xr:uid="{739A5F0D-DEEA-4133-B8B3-A02715D4CCAA}"/>
    <hyperlink ref="K10" r:id="rId390" xr:uid="{354FA0E5-145E-4482-A121-EBF2F285A1B1}"/>
    <hyperlink ref="L10" r:id="rId391" display="ir (&quot;Publiskojamā informācija&quot; -&gt; &quot;Finanšu informācija&quot; -&gt; &quot;Dotācijas&quot;)" xr:uid="{41298FBD-9AEB-4E59-8D60-1D9EF57D4D44}"/>
    <hyperlink ref="J10" r:id="rId392" xr:uid="{531E65C8-FDB1-45DB-B777-BACCAD6A9E51}"/>
    <hyperlink ref="V10" r:id="rId393" display="ir (vadības atalgojums norādīts CV attiecīgi pie katra valdes/padomes loc.)" xr:uid="{23506AFB-C5C0-49AB-AB78-F9125CE5804D}"/>
    <hyperlink ref="H10" r:id="rId394" xr:uid="{B1EAB3ED-F557-4B51-91B0-4DFDD71582C8}"/>
    <hyperlink ref="O10" r:id="rId395" xr:uid="{1CA3AD5A-C87D-40B0-ABED-BECB9C3F533C}"/>
    <hyperlink ref="I10" r:id="rId396" display="daļēji (sadaļā &quot;Vidēja termiņa darbības stratēģija&quot; pie finanšu un nefinanšu mērķu īstenošanas rezultātiem ir pievienota inform. 2015.-2016.g.; atsevišķi publiskoti &quot;Budžeta faktiskā izpilde pēc deleģēšanas līgumiem&quot; (no 2021.g.); atsevišķi pievienoti Rīgas Domes lēmumi par noteiktajiem finanšu mērķiem un specifiskajiem nefinanšu mērķiem)" xr:uid="{9A901380-DF77-4FAE-9355-B78AE71F380F}"/>
    <hyperlink ref="W8" r:id="rId397" display="ir (saīsintāts korp. pārvaldības paziņojums no gada pārsk. 6.-7.lpp)" xr:uid="{7447AAD3-6739-4B98-9419-C4568F3C9E69}"/>
    <hyperlink ref="W7" r:id="rId398" xr:uid="{01267993-AF34-48FD-9185-92EC39349115}"/>
    <hyperlink ref="W6" r:id="rId399" xr:uid="{04AC9E6A-3635-4C60-87F6-DBF6A2583788}"/>
    <hyperlink ref="W5" r:id="rId400" display="nav" xr:uid="{1BD1A390-5093-479B-B2BB-D55777531677}"/>
    <hyperlink ref="W4" r:id="rId401" xr:uid="{9BF1795A-9663-4526-9769-1FE7C1FE335F}"/>
    <hyperlink ref="S6" r:id="rId402" xr:uid="{8A221A2C-2B93-40E6-AEDF-33AB31E71E69}"/>
    <hyperlink ref="V6" r:id="rId403" xr:uid="{04663E11-F65A-4872-A4B6-EE60D7979DA0}"/>
    <hyperlink ref="L8" r:id="rId404" xr:uid="{1A72919F-6DA2-4BB5-92BD-111403AF019F}"/>
    <hyperlink ref="P10" r:id="rId405" xr:uid="{5CD74070-18BD-4B33-B210-D98743369339}"/>
    <hyperlink ref="G16" r:id="rId406" display="ir " xr:uid="{646E6F2B-2FEF-4CF2-BC8D-4B0764C40DCF}"/>
    <hyperlink ref="J16" r:id="rId407" xr:uid="{FCD3125A-32B5-42CD-826C-C16FD0419D1A}"/>
    <hyperlink ref="I16" r:id="rId408" display="ir " xr:uid="{841E99DC-F653-43A7-8D12-B946BF88E992}"/>
    <hyperlink ref="W16" r:id="rId409" xr:uid="{FFF37F09-EEA0-40E3-9D92-CF60EFFCFD54}"/>
    <hyperlink ref="T16" r:id="rId410" xr:uid="{B953D013-6891-4ED6-BF54-40916C91F910}"/>
    <hyperlink ref="W17" r:id="rId411" xr:uid="{1A504134-8FC3-444C-B11D-05BFD5FA8C97}"/>
    <hyperlink ref="N17" r:id="rId412" xr:uid="{EA30BB5A-8151-429C-B6FC-5C0A3B8612DE}"/>
    <hyperlink ref="G17" r:id="rId413" xr:uid="{96F71B8E-1AD4-427F-9CA3-23CE666E1DE7}"/>
    <hyperlink ref="H17" r:id="rId414" xr:uid="{3FA25C48-DF71-4D6D-89B6-EB8B4765275A}"/>
    <hyperlink ref="I17" r:id="rId415" xr:uid="{D965FF9C-8584-4FE6-8449-A777E556CD78}"/>
    <hyperlink ref="J17" r:id="rId416" xr:uid="{AC7BC626-7BD5-4C9B-A517-682F42EBADA1}"/>
    <hyperlink ref="K17" r:id="rId417" xr:uid="{F50483BC-B771-40F5-AD84-5EF19C1E0129}"/>
    <hyperlink ref="L17" r:id="rId418" xr:uid="{40FE1C1B-FF71-4D28-99FA-B4C63E506733}"/>
    <hyperlink ref="O17:P17" r:id="rId419" display="ir" xr:uid="{12324EC1-4667-4CD7-985A-DC1A90D2326A}"/>
    <hyperlink ref="O17" r:id="rId420" xr:uid="{9EC112AA-29E2-4F62-A90C-2DFC157DD5AD}"/>
    <hyperlink ref="P17" r:id="rId421" xr:uid="{A5E1D6BF-86B0-4D1D-9D6F-1A8C6D7C2DE7}"/>
    <hyperlink ref="R17" r:id="rId422" xr:uid="{B06B70AE-562A-4E45-A15B-99A45DA47A6D}"/>
    <hyperlink ref="Q17" r:id="rId423" xr:uid="{BCE8916A-AA5D-405F-BDC9-FA59606DB029}"/>
    <hyperlink ref="S17" r:id="rId424" xr:uid="{68A9C89C-90CF-44DB-B67A-5B835D1CBA23}"/>
    <hyperlink ref="T17" r:id="rId425" xr:uid="{40D371EF-3506-4B40-A069-8A4E0F413DD3}"/>
    <hyperlink ref="U17" r:id="rId426" xr:uid="{D9C286AF-11C8-498C-9583-2A35EA19F15D}"/>
    <hyperlink ref="V17" r:id="rId427" xr:uid="{EE55CB58-EC13-4F53-AE9B-53F5066FF5B4}"/>
    <hyperlink ref="X4" r:id="rId428" xr:uid="{0CB5F04C-4B03-43A0-9087-1F7C18AB9637}"/>
    <hyperlink ref="X7" r:id="rId429" xr:uid="{C30063D6-2A0F-442C-9A97-E51FF91E57C3}"/>
    <hyperlink ref="X16" r:id="rId430" xr:uid="{CEBE3336-D5BA-4931-A62F-406942A8F741}"/>
    <hyperlink ref="X5" r:id="rId431" xr:uid="{85C23768-EAB2-479B-8C51-2BDB88B7E47F}"/>
    <hyperlink ref="X6" r:id="rId432" xr:uid="{117CE017-5766-455A-9244-17B48DD18DCC}"/>
    <hyperlink ref="X17" r:id="rId433" xr:uid="{F873F2E9-EACD-4D77-BF65-F5CDC9DA5716}"/>
    <hyperlink ref="Q6" r:id="rId434" xr:uid="{3D571A0B-63A4-4739-BE62-A668D81C50E9}"/>
    <hyperlink ref="T6" r:id="rId435" xr:uid="{CB855EF6-2516-4593-BD2B-10991BA225B1}"/>
    <hyperlink ref="P7" r:id="rId436" location="ziedosanas_davinasanas_kartiba" xr:uid="{0D506879-5D4B-4FD6-B063-2D066CE2D892}"/>
    <hyperlink ref="X8" r:id="rId437" xr:uid="{FF6C3959-D98B-4346-B044-A6108D5AC977}"/>
    <hyperlink ref="D14" r:id="rId438" xr:uid="{39CF1AC2-49DE-45A4-9D45-120D32F07B8F}"/>
    <hyperlink ref="D11" r:id="rId439" xr:uid="{F601FA5C-E560-4B09-B58B-90D9CC062A72}"/>
    <hyperlink ref="G11" r:id="rId440" display="http://www.daugavpils.udens.lv/Text_parudens.aspx?t=4941644d-dc19-42ee-bdc5-a2514160584b" xr:uid="{C1580814-E6CA-4FAC-A0CC-63EBE3A7AF15}"/>
    <hyperlink ref="H11" r:id="rId441" display="http://www.daugavpils.udens.lv/Text_parudens.aspx?t=4941644d-dc19-42ee-bdc5-a2514160584b" xr:uid="{733AE9D3-95F5-4FE3-95FF-82103C61C9E4}"/>
    <hyperlink ref="I11" r:id="rId442" display="http://www.daugavpils.udens.lv/Text_parudens.aspx?t=4941644d-dc19-42ee-bdc5-a2514160584b" xr:uid="{CBFF0CEF-D7E3-443A-8D5F-5842EC04F21C}"/>
    <hyperlink ref="J11" r:id="rId443" display="http://www.daugavpils.udens.lv/Text_parudens.aspx?t=4941644d-dc19-42ee-bdc5-a2514160584b" xr:uid="{F5705B8D-53B7-4495-9306-C13426CC4B49}"/>
    <hyperlink ref="K11" r:id="rId444" display="http://www.daugavpils.udens.lv/Text_parudens.aspx?t=4941644d-dc19-42ee-bdc5-a2514160584b" xr:uid="{E631B54E-CAA8-49FD-A74D-97F6D0AF41BD}"/>
    <hyperlink ref="L11" r:id="rId445" display="http://www.daugavpils.udens.lv/Text_parudens.aspx?t=4941644d-dc19-42ee-bdc5-a2514160584b" xr:uid="{1AC47B11-81C6-49A6-850F-A7504C507AD8}"/>
    <hyperlink ref="M11:N11" r:id="rId446" display="http://www.daugavpils.udens.lv/Text_parudens.aspx?t=4941644d-dc19-42ee-bdc5-a2514160584b" xr:uid="{E01A1BE3-6987-4B47-8C8E-83BB5774D4DC}"/>
    <hyperlink ref="O11" r:id="rId447" display="http://www.daugavpils.udens.lv/Text_parudens.aspx?t=4941644d-dc19-42ee-bdc5-a2514160584b" xr:uid="{709F5E1D-9CA0-4C07-A3C2-C831945D2103}"/>
    <hyperlink ref="P11" r:id="rId448" display="http://www.daugavpils.udens.lv/Text_parudens.aspx?t=4941644d-dc19-42ee-bdc5-a2514160584b" xr:uid="{AF28DD7A-C399-4DC7-A5CA-C9B87AA93B28}"/>
    <hyperlink ref="Q11" r:id="rId449" display="http://www.daugavpils.udens.lv/Text_parudens.aspx?t=4941644d-dc19-42ee-bdc5-a2514160584b" xr:uid="{7917792D-312A-449D-90C8-893C3120945E}"/>
    <hyperlink ref="R11" r:id="rId450" display="http://www.daugavpils.udens.lv/Text_parudens.aspx?t=4941644d-dc19-42ee-bdc5-a2514160584b" xr:uid="{3756EB7B-CFB6-46FD-AE90-C358BC172D0E}"/>
    <hyperlink ref="S11" r:id="rId451" display="http://www.daugavpils.udens.lv/Text_parudens.aspx?t=4941644d-dc19-42ee-bdc5-a2514160584b" xr:uid="{2B7EFE70-84BB-4AF4-B0D7-14DF490C8A5E}"/>
    <hyperlink ref="T11" r:id="rId452" display="http://www.daugavpils.udens.lv/Text_parudens.aspx?t=4941644d-dc19-42ee-bdc5-a2514160584b" xr:uid="{A28A4FE8-B31C-495A-8999-B8D56A0E459D}"/>
    <hyperlink ref="U11" r:id="rId453" display="http://www.daugavpils.udens.lv/Text_parudens.aspx?t=4941644d-dc19-42ee-bdc5-a2514160584b" xr:uid="{9518EA2E-F5F3-4E20-A298-E2379F5930A1}"/>
    <hyperlink ref="V11" r:id="rId454" display="http://www.daugavpils.udens.lv/Text_parudens.aspx?t=4941644d-dc19-42ee-bdc5-a2514160584b" xr:uid="{325E7994-F9E7-4BC6-AEA7-58CFB9923170}"/>
    <hyperlink ref="X10" r:id="rId455" xr:uid="{EAA9FF1E-D44F-422A-8D7E-E5CF6DFDC294}"/>
    <hyperlink ref="W10" r:id="rId456" xr:uid="{18B0DD60-5A78-4AFA-8319-9724130685B0}"/>
    <hyperlink ref="X14" r:id="rId457" xr:uid="{A6373C28-B545-41C5-92F4-F7BEC0E79B5E}"/>
    <hyperlink ref="W14" r:id="rId458" xr:uid="{D7260E1E-D235-42FB-B4C0-D85131D8BAD0}"/>
    <hyperlink ref="G14" r:id="rId459" xr:uid="{6DA2065E-F318-412D-B2FA-48001F9A74F5}"/>
    <hyperlink ref="I14" r:id="rId460" xr:uid="{44E3F073-5527-47F8-AA43-1433710621D3}"/>
    <hyperlink ref="J14:K14" r:id="rId461" display="ir" xr:uid="{39A369DC-3430-40C8-9AF5-BA47A212EA8E}"/>
    <hyperlink ref="L14" r:id="rId462" xr:uid="{1B6676B8-35E6-4884-88AA-D5014F5449D3}"/>
    <hyperlink ref="M14:N14" r:id="rId463" display="ir" xr:uid="{212A530D-55D5-4AB2-964E-2EA9C5D717CE}"/>
    <hyperlink ref="O14" r:id="rId464" xr:uid="{56B27A26-B934-4326-99B1-7273D4855D6E}"/>
    <hyperlink ref="P14" r:id="rId465" xr:uid="{1D87C33A-21EF-4801-89E7-AEF4A936E271}"/>
    <hyperlink ref="Q14" r:id="rId466" xr:uid="{2AB69013-E237-48FB-9783-BDABE3764A4F}"/>
    <hyperlink ref="R14" r:id="rId467" xr:uid="{1DAEBD8D-AC94-4BE8-B32B-BDAA4CB7A1C6}"/>
    <hyperlink ref="H14" r:id="rId468" xr:uid="{4E022D6F-5D6B-4710-841C-D8C209AE87A9}"/>
    <hyperlink ref="T14" r:id="rId469" xr:uid="{94306900-07C6-41F5-BFFB-6BDD0BD0F999}"/>
    <hyperlink ref="V15" r:id="rId470" display="daļēji (publ. Atalgojuma politikas principi, trūkst. valdes loc. atalg.)" xr:uid="{B20C8A4F-802B-4C34-A7AF-01B5C85CE121}"/>
    <hyperlink ref="L15" r:id="rId471" display="ir (veiktās iemaksas valsts un pašvald. budžetā, par divid. inform. nav)" xr:uid="{593916AB-DC1F-41BF-9E00-FFF071880DF1}"/>
    <hyperlink ref="S15" r:id="rId472" xr:uid="{3EA1F353-9F5E-4D79-B287-DCB234DCF364}"/>
    <hyperlink ref="P16" r:id="rId473" xr:uid="{E088360E-BC97-4488-A24A-D53FB3176703}"/>
    <hyperlink ref="S16" r:id="rId474" xr:uid="{1EE9D1CE-8750-4AD3-B4DE-79DC94C6E5AA}"/>
    <hyperlink ref="V16" r:id="rId475" xr:uid="{7AD9E6B9-1226-4920-A5CE-326454D21879}"/>
    <hyperlink ref="U16" r:id="rId476" xr:uid="{9D53CFA6-4E17-42C6-8003-0290A790FEFE}"/>
    <hyperlink ref="M17" r:id="rId477" xr:uid="{25548F4F-2B56-4BAD-BE01-C2CA7BDE8FF3}"/>
    <hyperlink ref="S1" r:id="rId478" location="p58" xr:uid="{8D0102E7-965A-4D05-908C-946B04FBEFF7}"/>
    <hyperlink ref="T1" r:id="rId479" xr:uid="{08C7E459-734E-4CD5-A722-23AA058D073D}"/>
  </hyperlinks>
  <pageMargins left="0.70866141732283472" right="0.70866141732283472" top="0.74803149606299213" bottom="0.74803149606299213" header="0.31496062992125984" footer="0.31496062992125984"/>
  <pageSetup paperSize="9" scale="55" orientation="landscape" r:id="rId480"/>
  <drawing r:id="rId481"/>
  <legacyDrawing r:id="rId482"/>
  <extLst>
    <ext xmlns:x14="http://schemas.microsoft.com/office/spreadsheetml/2009/9/main" uri="{78C0D931-6437-407d-A8EE-F0AAD7539E65}">
      <x14:conditionalFormattings>
        <x14:conditionalFormatting xmlns:xm="http://schemas.microsoft.com/office/excel/2006/main">
          <x14:cfRule type="iconSet" priority="506" id="{4B1990B1-6B55-4187-869B-E431ABD52780}">
            <x14:iconSet iconSet="3Stars">
              <x14:cfvo type="percent">
                <xm:f>0</xm:f>
              </x14:cfvo>
              <x14:cfvo type="percent">
                <xm:f>33</xm:f>
              </x14:cfvo>
              <x14:cfvo type="percent">
                <xm:f>67</xm:f>
              </x14:cfvo>
            </x14:iconSet>
          </x14:cfRule>
          <xm:sqref>A4:A17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AE9C0-266E-4B1F-A8B7-C8C0F5F5635A}">
  <dimension ref="A1:F18"/>
  <sheetViews>
    <sheetView zoomScale="140" zoomScaleNormal="140" workbookViewId="0">
      <selection activeCell="C15" sqref="C15"/>
    </sheetView>
  </sheetViews>
  <sheetFormatPr defaultRowHeight="14.4" x14ac:dyDescent="0.3"/>
  <cols>
    <col min="1" max="1" width="14.6640625" customWidth="1"/>
    <col min="3" max="3" width="38.33203125" customWidth="1"/>
  </cols>
  <sheetData>
    <row r="1" spans="1:6" ht="91.8" customHeight="1" x14ac:dyDescent="0.3">
      <c r="A1" s="11" t="s">
        <v>92</v>
      </c>
      <c r="B1" s="11"/>
      <c r="C1" s="10" t="s">
        <v>89</v>
      </c>
      <c r="D1" t="s">
        <v>269</v>
      </c>
      <c r="E1" t="s">
        <v>267</v>
      </c>
      <c r="F1" t="s">
        <v>268</v>
      </c>
    </row>
    <row r="2" spans="1:6" x14ac:dyDescent="0.3">
      <c r="A2" s="133">
        <v>17.5</v>
      </c>
      <c r="C2" s="63" t="s">
        <v>82</v>
      </c>
      <c r="D2">
        <f>COUNTIF('LielāsPašvaldību-kapitālsab.'!G4:X4,"ir")</f>
        <v>17</v>
      </c>
      <c r="E2">
        <f>COUNTIF('LielāsPašvaldību-kapitālsab.'!G4:X4,"daļēji")</f>
        <v>1</v>
      </c>
      <c r="F2">
        <f>COUNTIF('LielāsPašvaldību-kapitālsab.'!G4:X4,"nav")</f>
        <v>0</v>
      </c>
    </row>
    <row r="3" spans="1:6" x14ac:dyDescent="0.3">
      <c r="A3" s="13">
        <v>17.5</v>
      </c>
      <c r="C3" s="63" t="s">
        <v>113</v>
      </c>
      <c r="D3">
        <f>COUNTIF('LielāsPašvaldību-kapitālsab.'!G5:X5,"ir")</f>
        <v>17</v>
      </c>
      <c r="E3">
        <f>COUNTIF('LielāsPašvaldību-kapitālsab.'!G5:X5,"daļēji")</f>
        <v>1</v>
      </c>
      <c r="F3">
        <f>COUNTIF('LielāsPašvaldību-kapitālsab.'!G5:X5,"nav")</f>
        <v>0</v>
      </c>
    </row>
    <row r="4" spans="1:6" x14ac:dyDescent="0.3">
      <c r="A4" s="13">
        <v>17.5</v>
      </c>
      <c r="C4" s="8" t="s">
        <v>22</v>
      </c>
      <c r="D4">
        <f>COUNTIF('LielāsPašvaldību-kapitālsab.'!G6:X6,"ir")</f>
        <v>17</v>
      </c>
      <c r="E4">
        <f>COUNTIF('LielāsPašvaldību-kapitālsab.'!G6:X6,"daļēji")</f>
        <v>1</v>
      </c>
      <c r="F4">
        <f>COUNTIF('LielāsPašvaldību-kapitālsab.'!G6:X6,"nav")</f>
        <v>0</v>
      </c>
    </row>
    <row r="5" spans="1:6" x14ac:dyDescent="0.3">
      <c r="A5" s="13">
        <v>18</v>
      </c>
      <c r="C5" s="63" t="s">
        <v>23</v>
      </c>
      <c r="D5">
        <f>COUNTIF('LielāsPašvaldību-kapitālsab.'!G7:X7,"ir")</f>
        <v>18</v>
      </c>
      <c r="E5">
        <f>COUNTIF('LielāsPašvaldību-kapitālsab.'!G7:X7,"daļēji")</f>
        <v>0</v>
      </c>
      <c r="F5">
        <f>COUNTIF('LielāsPašvaldību-kapitālsab.'!G7:X7,"nav")</f>
        <v>0</v>
      </c>
    </row>
    <row r="6" spans="1:6" x14ac:dyDescent="0.3">
      <c r="A6" s="13">
        <v>18</v>
      </c>
      <c r="C6" s="63" t="s">
        <v>21</v>
      </c>
      <c r="D6">
        <f>COUNTIF('LielāsPašvaldību-kapitālsab.'!G8:X8,"ir")</f>
        <v>18</v>
      </c>
      <c r="E6">
        <f>COUNTIF('LielāsPašvaldību-kapitālsab.'!G8:X8,"daļēji")</f>
        <v>0</v>
      </c>
      <c r="F6">
        <f>COUNTIF('LielāsPašvaldību-kapitālsab.'!G8:X8,"nav")</f>
        <v>0</v>
      </c>
    </row>
    <row r="7" spans="1:6" x14ac:dyDescent="0.3">
      <c r="A7" s="14">
        <v>12</v>
      </c>
      <c r="C7" s="63" t="s">
        <v>79</v>
      </c>
      <c r="D7">
        <f>COUNTIF('LielāsPašvaldību-kapitālsab.'!G9:X9,"ir")</f>
        <v>9</v>
      </c>
      <c r="E7">
        <f>COUNTIF('LielāsPašvaldību-kapitālsab.'!G9:X9,"daļēji")</f>
        <v>6</v>
      </c>
      <c r="F7">
        <f>COUNTIF('LielāsPašvaldību-kapitālsab.'!G9:X9,"nav")</f>
        <v>3</v>
      </c>
    </row>
    <row r="8" spans="1:6" x14ac:dyDescent="0.3">
      <c r="A8" s="13">
        <v>17</v>
      </c>
      <c r="C8" s="63" t="s">
        <v>167</v>
      </c>
      <c r="D8">
        <f>COUNTIF('LielāsPašvaldību-kapitālsab.'!G10:X10,"ir")</f>
        <v>16</v>
      </c>
      <c r="E8">
        <f>COUNTIF('LielāsPašvaldību-kapitālsab.'!G10:X10,"daļēji")</f>
        <v>2</v>
      </c>
      <c r="F8">
        <f>COUNTIF('LielāsPašvaldību-kapitālsab.'!G10:X10,"nav")</f>
        <v>0</v>
      </c>
    </row>
    <row r="9" spans="1:6" x14ac:dyDescent="0.3">
      <c r="A9" s="13">
        <v>15.5</v>
      </c>
      <c r="C9" s="8" t="s">
        <v>1077</v>
      </c>
      <c r="D9">
        <f>COUNTIF('LielāsPašvaldību-kapitālsab.'!G11:X11,"ir")</f>
        <v>15</v>
      </c>
      <c r="E9">
        <f>COUNTIF('LielāsPašvaldību-kapitālsab.'!G11:X11,"daļēji")</f>
        <v>1</v>
      </c>
      <c r="F9">
        <f>COUNTIF('LielāsPašvaldību-kapitālsab.'!G11:X11,"nav")</f>
        <v>2</v>
      </c>
    </row>
    <row r="10" spans="1:6" x14ac:dyDescent="0.3">
      <c r="A10" s="13">
        <v>15</v>
      </c>
      <c r="C10" s="63" t="s">
        <v>29</v>
      </c>
      <c r="D10">
        <f>COUNTIF('LielāsPašvaldību-kapitālsab.'!G12:X12,"ir")</f>
        <v>14</v>
      </c>
      <c r="E10">
        <f>COUNTIF('LielāsPašvaldību-kapitālsab.'!G12:X12,"daļēji")</f>
        <v>2</v>
      </c>
      <c r="F10">
        <f>COUNTIF('LielāsPašvaldību-kapitālsab.'!G12:X12,"nav")</f>
        <v>2</v>
      </c>
    </row>
    <row r="11" spans="1:6" x14ac:dyDescent="0.3">
      <c r="A11" s="13">
        <v>13.5</v>
      </c>
      <c r="C11" s="63" t="s">
        <v>112</v>
      </c>
      <c r="D11">
        <f>COUNTIF('LielāsPašvaldību-kapitālsab.'!G13:X13,"ir")</f>
        <v>12</v>
      </c>
      <c r="E11">
        <f>COUNTIF('LielāsPašvaldību-kapitālsab.'!G13:X13,"daļēji")</f>
        <v>3</v>
      </c>
      <c r="F11">
        <f>COUNTIF('LielāsPašvaldību-kapitālsab.'!G13:X13,"nav")</f>
        <v>3</v>
      </c>
    </row>
    <row r="12" spans="1:6" x14ac:dyDescent="0.3">
      <c r="A12" s="13">
        <v>15</v>
      </c>
      <c r="C12" s="63" t="s">
        <v>1076</v>
      </c>
      <c r="D12">
        <f>COUNTIF('LielāsPašvaldību-kapitālsab.'!G14:X14,"ir")</f>
        <v>14</v>
      </c>
      <c r="E12">
        <f>COUNTIF('LielāsPašvaldību-kapitālsab.'!G14:X14,"daļēji")</f>
        <v>2</v>
      </c>
      <c r="F12">
        <f>COUNTIF('LielāsPašvaldību-kapitālsab.'!G14:X14,"nav")</f>
        <v>2</v>
      </c>
    </row>
    <row r="13" spans="1:6" x14ac:dyDescent="0.3">
      <c r="A13" s="13">
        <v>14.5</v>
      </c>
      <c r="B13" s="13"/>
      <c r="C13" s="63" t="s">
        <v>85</v>
      </c>
      <c r="D13">
        <f>COUNTIF('LielāsPašvaldību-kapitālsab.'!G15:X15,"ir")</f>
        <v>13</v>
      </c>
      <c r="E13">
        <f>COUNTIF('LielāsPašvaldību-kapitālsab.'!G15:X15,"daļēji")</f>
        <v>3</v>
      </c>
      <c r="F13">
        <f>COUNTIF('LielāsPašvaldību-kapitālsab.'!G15:X15,"nav")</f>
        <v>2</v>
      </c>
    </row>
    <row r="14" spans="1:6" x14ac:dyDescent="0.3">
      <c r="A14" s="13">
        <v>15</v>
      </c>
      <c r="C14" s="63" t="s">
        <v>83</v>
      </c>
      <c r="D14">
        <f>COUNTIF('LielāsPašvaldību-kapitālsab.'!G16:X16,"ir")</f>
        <v>14</v>
      </c>
      <c r="E14">
        <f>COUNTIF('LielāsPašvaldību-kapitālsab.'!G16:X16,"daļēji")</f>
        <v>2</v>
      </c>
      <c r="F14">
        <f>COUNTIF('LielāsPašvaldību-kapitālsab.'!G16:X16,"nav")</f>
        <v>2</v>
      </c>
    </row>
    <row r="15" spans="1:6" x14ac:dyDescent="0.3">
      <c r="A15" s="13">
        <v>18</v>
      </c>
      <c r="B15" s="13"/>
      <c r="C15" s="63" t="s">
        <v>597</v>
      </c>
      <c r="D15">
        <f>COUNTIF('LielāsPašvaldību-kapitālsab.'!G17:X17,"ir")</f>
        <v>18</v>
      </c>
      <c r="E15">
        <f>COUNTIF('LielāsPašvaldību-kapitālsab.'!G17:X17,"daļēji")</f>
        <v>0</v>
      </c>
      <c r="F15">
        <f>COUNTIF('LielāsPašvaldību-kapitālsab.'!G17:X17,"nav")</f>
        <v>0</v>
      </c>
    </row>
    <row r="18" spans="3:3" x14ac:dyDescent="0.3">
      <c r="C18" s="64"/>
    </row>
  </sheetData>
  <sortState xmlns:xlrd2="http://schemas.microsoft.com/office/spreadsheetml/2017/richdata2" ref="A2:J20">
    <sortCondition ref="A2:A20"/>
  </sortState>
  <conditionalFormatting sqref="A2:A15">
    <cfRule type="dataBar" priority="1">
      <dataBar>
        <cfvo type="min"/>
        <cfvo type="max"/>
        <color rgb="FFBEA9B7"/>
      </dataBar>
      <extLst>
        <ext xmlns:x14="http://schemas.microsoft.com/office/spreadsheetml/2009/9/main" uri="{B025F937-C7B1-47D3-B67F-A62EFF666E3E}">
          <x14:id>{10F5894D-7920-4640-B41F-7D9907DDB72E}</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10F5894D-7920-4640-B41F-7D9907DDB72E}">
            <x14:dataBar minLength="0" maxLength="100" gradient="0">
              <x14:cfvo type="autoMin"/>
              <x14:cfvo type="autoMax"/>
              <x14:negativeFillColor rgb="FFFF0000"/>
              <x14:axisColor rgb="FF000000"/>
            </x14:dataBar>
          </x14:cfRule>
          <xm:sqref>A2:A15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FDE4BDC224AC469341B5F65BA05B91" ma:contentTypeVersion="12" ma:contentTypeDescription="Create a new document." ma:contentTypeScope="" ma:versionID="39cae158b7dff8a274ce05cdaae0edf0">
  <xsd:schema xmlns:xsd="http://www.w3.org/2001/XMLSchema" xmlns:xs="http://www.w3.org/2001/XMLSchema" xmlns:p="http://schemas.microsoft.com/office/2006/metadata/properties" xmlns:ns2="7cbb40de-2a3d-4339-989a-9620ec6df7ad" xmlns:ns3="48785a95-53b7-40b0-97a6-fb55372e5a26" targetNamespace="http://schemas.microsoft.com/office/2006/metadata/properties" ma:root="true" ma:fieldsID="f468545a9e1dace7e90a2665ed5c88bc" ns2:_="" ns3:_="">
    <xsd:import namespace="7cbb40de-2a3d-4339-989a-9620ec6df7ad"/>
    <xsd:import namespace="48785a95-53b7-40b0-97a6-fb55372e5a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bb40de-2a3d-4339-989a-9620ec6df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c4bc89c-0b62-4fe7-8061-68c9b0435eb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785a95-53b7-40b0-97a6-fb55372e5a2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34df101-7c2e-43bf-931b-61bd9b9f2929}" ma:internalName="TaxCatchAll" ma:showField="CatchAllData" ma:web="48785a95-53b7-40b0-97a6-fb55372e5a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bb40de-2a3d-4339-989a-9620ec6df7ad">
      <Terms xmlns="http://schemas.microsoft.com/office/infopath/2007/PartnerControls"/>
    </lcf76f155ced4ddcb4097134ff3c332f>
    <TaxCatchAll xmlns="48785a95-53b7-40b0-97a6-fb55372e5a26" xsi:nil="true"/>
  </documentManagement>
</p:properties>
</file>

<file path=customXml/itemProps1.xml><?xml version="1.0" encoding="utf-8"?>
<ds:datastoreItem xmlns:ds="http://schemas.openxmlformats.org/officeDocument/2006/customXml" ds:itemID="{2F3B0482-5173-4146-B4F1-84FBDEA2EE4B}"/>
</file>

<file path=customXml/itemProps2.xml><?xml version="1.0" encoding="utf-8"?>
<ds:datastoreItem xmlns:ds="http://schemas.openxmlformats.org/officeDocument/2006/customXml" ds:itemID="{053EEED2-3169-4B87-90D5-478F19D412D9}"/>
</file>

<file path=customXml/itemProps3.xml><?xml version="1.0" encoding="utf-8"?>
<ds:datastoreItem xmlns:ds="http://schemas.openxmlformats.org/officeDocument/2006/customXml" ds:itemID="{38D4A2C8-E7D3-4105-9CA7-B617AADEE8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Tīmekļa vietnes</vt:lpstr>
      <vt:lpstr>Karte</vt:lpstr>
      <vt:lpstr>Vērtējumu_tabula</vt:lpstr>
      <vt:lpstr>Pašvaldības un Kap.sab.</vt:lpstr>
      <vt:lpstr>Saraksts</vt:lpstr>
      <vt:lpstr>LielāsPašvaldību-kapitālsab.</vt:lpstr>
      <vt:lpstr>Pašvaldību-kapitālsab._tabula</vt:lpstr>
      <vt:lpstr>GrafiksLielās-KS</vt:lpstr>
      <vt:lpstr>Saraksts!Extract</vt:lpstr>
      <vt:lpstr>'LielāsPašvaldību-kapitālsab.'!Print_Area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Ilona.Cible@pkc.mk.gov.lv</dc:creator>
  <cp:lastModifiedBy>Everita Palma-Jansone</cp:lastModifiedBy>
  <cp:lastPrinted>2025-11-08T07:58:49Z</cp:lastPrinted>
  <dcterms:created xsi:type="dcterms:W3CDTF">2006-10-02T04:59:59Z</dcterms:created>
  <dcterms:modified xsi:type="dcterms:W3CDTF">2025-12-30T09:43:15Z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0x010100B8FDE4BDC224AC469341B5F65BA05B91</vt:lpwstr>
  </property>
</Properties>
</file>